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p_0000_1" sheetId="1" r:id="rId1"/>
    <sheet name="p_0000_2" sheetId="2" r:id="rId2"/>
    <sheet name="p_0000_3" sheetId="3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2" l="1"/>
  <c r="N16" i="2" s="1"/>
  <c r="D22" i="1"/>
  <c r="S23" i="2"/>
  <c r="R23" i="2"/>
  <c r="T22" i="2"/>
  <c r="R22" i="2"/>
  <c r="Q22" i="2"/>
  <c r="P22" i="2"/>
  <c r="O22" i="2"/>
  <c r="S28" i="2"/>
  <c r="R28" i="2"/>
  <c r="S27" i="2"/>
  <c r="R27" i="2"/>
  <c r="R26" i="2" s="1"/>
  <c r="R25" i="2" s="1"/>
  <c r="S26" i="2"/>
  <c r="Q26" i="2"/>
  <c r="P26" i="2"/>
  <c r="P25" i="2" s="1"/>
  <c r="O26" i="2"/>
  <c r="O25" i="2" s="1"/>
  <c r="H26" i="2"/>
  <c r="I26" i="2"/>
  <c r="J26" i="2"/>
  <c r="J25" i="2"/>
  <c r="I25" i="2"/>
  <c r="D27" i="1"/>
  <c r="D26" i="1"/>
  <c r="D25" i="1" s="1"/>
  <c r="D24" i="1" s="1"/>
  <c r="Z25" i="1"/>
  <c r="Y25" i="1"/>
  <c r="Y24" i="1" s="1"/>
  <c r="X25" i="1"/>
  <c r="X24" i="1" s="1"/>
  <c r="W25" i="1"/>
  <c r="V25" i="1"/>
  <c r="V24" i="1" s="1"/>
  <c r="U25" i="1"/>
  <c r="T25" i="1"/>
  <c r="S25" i="1"/>
  <c r="R25" i="1"/>
  <c r="Q25" i="1"/>
  <c r="P25" i="1"/>
  <c r="P24" i="1" s="1"/>
  <c r="O25" i="1"/>
  <c r="N25" i="1"/>
  <c r="N24" i="1" s="1"/>
  <c r="M25" i="1"/>
  <c r="M24" i="1" s="1"/>
  <c r="L25" i="1"/>
  <c r="L24" i="1" s="1"/>
  <c r="K25" i="1"/>
  <c r="J25" i="1"/>
  <c r="J24" i="1" s="1"/>
  <c r="I25" i="1"/>
  <c r="H25" i="1"/>
  <c r="H24" i="1" s="1"/>
  <c r="G25" i="1"/>
  <c r="F25" i="1"/>
  <c r="F24" i="1" s="1"/>
  <c r="E25" i="1"/>
  <c r="D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E24" i="1"/>
  <c r="G24" i="1"/>
  <c r="I24" i="1"/>
  <c r="K24" i="1"/>
  <c r="O24" i="1"/>
  <c r="Q24" i="1"/>
  <c r="R24" i="1"/>
  <c r="S24" i="1"/>
  <c r="T24" i="1"/>
  <c r="U24" i="1"/>
  <c r="W24" i="1"/>
  <c r="Z24" i="1"/>
  <c r="T25" i="2"/>
  <c r="Q25" i="2"/>
  <c r="N25" i="2"/>
  <c r="T16" i="2"/>
  <c r="J22" i="2"/>
  <c r="I22" i="2"/>
  <c r="H22" i="2"/>
  <c r="S21" i="2"/>
  <c r="R21" i="2"/>
  <c r="S20" i="2"/>
  <c r="R20" i="2"/>
  <c r="T19" i="2"/>
  <c r="Q19" i="2"/>
  <c r="P19" i="2"/>
  <c r="O19" i="2"/>
  <c r="J19" i="2"/>
  <c r="I19" i="2"/>
  <c r="H19" i="2"/>
  <c r="S19" i="2" s="1"/>
  <c r="S18" i="2"/>
  <c r="R18" i="2"/>
  <c r="R17" i="2" s="1"/>
  <c r="T17" i="2"/>
  <c r="Q17" i="2"/>
  <c r="P17" i="2"/>
  <c r="O17" i="2"/>
  <c r="O16" i="2" s="1"/>
  <c r="J17" i="2"/>
  <c r="J16" i="2" s="1"/>
  <c r="I17" i="2"/>
  <c r="I16" i="2" s="1"/>
  <c r="H17" i="2"/>
  <c r="S17" i="2" s="1"/>
  <c r="D20" i="1"/>
  <c r="Y19" i="1"/>
  <c r="D19" i="1" s="1"/>
  <c r="D18" i="1" s="1"/>
  <c r="Z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7" i="1"/>
  <c r="D16" i="1" s="1"/>
  <c r="Z16" i="1"/>
  <c r="Y16" i="1"/>
  <c r="X16" i="1"/>
  <c r="W16" i="1"/>
  <c r="W15" i="1" s="1"/>
  <c r="V16" i="1"/>
  <c r="U16" i="1"/>
  <c r="T16" i="1"/>
  <c r="S16" i="1"/>
  <c r="R16" i="1"/>
  <c r="Q16" i="1"/>
  <c r="P16" i="1"/>
  <c r="O16" i="1"/>
  <c r="N16" i="1"/>
  <c r="M16" i="1"/>
  <c r="M15" i="1" s="1"/>
  <c r="L16" i="1"/>
  <c r="L15" i="1" s="1"/>
  <c r="K16" i="1"/>
  <c r="J16" i="1"/>
  <c r="I16" i="1"/>
  <c r="I15" i="1" s="1"/>
  <c r="H16" i="1"/>
  <c r="G16" i="1"/>
  <c r="F16" i="1"/>
  <c r="E16" i="1"/>
  <c r="E15" i="1" s="1"/>
  <c r="F15" i="1" l="1"/>
  <c r="V15" i="1"/>
  <c r="X15" i="1"/>
  <c r="J15" i="1"/>
  <c r="R15" i="1"/>
  <c r="K15" i="1"/>
  <c r="S22" i="2"/>
  <c r="P16" i="2"/>
  <c r="H25" i="2"/>
  <c r="S25" i="2" s="1"/>
  <c r="U15" i="1"/>
  <c r="N15" i="1"/>
  <c r="O15" i="1"/>
  <c r="P15" i="1"/>
  <c r="Z15" i="1"/>
  <c r="D15" i="1"/>
  <c r="Q15" i="1"/>
  <c r="G15" i="1"/>
  <c r="S15" i="1"/>
  <c r="H15" i="1"/>
  <c r="T15" i="1"/>
  <c r="Q16" i="2"/>
  <c r="H16" i="2"/>
  <c r="S16" i="2" s="1"/>
  <c r="R19" i="2"/>
  <c r="R16" i="2" s="1"/>
  <c r="Y18" i="1"/>
  <c r="Y15" i="1" s="1"/>
  <c r="B21" i="3" l="1"/>
  <c r="B26" i="3"/>
  <c r="B15" i="3" l="1"/>
  <c r="B9" i="3"/>
</calcChain>
</file>

<file path=xl/comments1.xml><?xml version="1.0" encoding="utf-8"?>
<comments xmlns="http://schemas.openxmlformats.org/spreadsheetml/2006/main">
  <authors>
    <author>Татьяна Николаевна Базжина</author>
  </authors>
  <commentList>
    <comment ref="E17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F17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I17" authorId="0">
      <text>
        <r>
          <rPr>
            <b/>
            <sz val="14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14"/>
            <color indexed="81"/>
            <rFont val="Tahoma"/>
            <family val="2"/>
            <charset val="204"/>
          </rPr>
          <t xml:space="preserve">
Без замечаний.</t>
        </r>
      </text>
    </comment>
    <comment ref="E19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H19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R20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  <comment ref="R22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Без замечаний.</t>
        </r>
      </text>
    </comment>
  </commentList>
</comments>
</file>

<file path=xl/sharedStrings.xml><?xml version="1.0" encoding="utf-8"?>
<sst xmlns="http://schemas.openxmlformats.org/spreadsheetml/2006/main" count="255" uniqueCount="107">
  <si>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</si>
  <si>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</si>
  <si>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</si>
  <si>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</si>
  <si>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</si>
  <si>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</si>
  <si>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</si>
  <si>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</si>
  <si>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</si>
  <si>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</si>
  <si>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</si>
  <si>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</si>
  <si>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</si>
  <si>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</si>
  <si>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</si>
  <si>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строительный контроль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</si>
  <si>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</si>
  <si>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</si>
  <si>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</si>
  <si>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</si>
  <si>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</si>
  <si>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</si>
  <si>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</si>
  <si>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</si>
  <si>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</si>
  <si>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</si>
  <si>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X</t>
  </si>
  <si>
    <t>Радужный г, 3-й кв-л, 29</t>
  </si>
  <si>
    <t>Итого по ЗАТО город Радужный на 2023 год</t>
  </si>
  <si>
    <t>Адрес многоквартирного дома 
(далее - МКД)</t>
  </si>
  <si>
    <t>Материал стен</t>
  </si>
  <si>
    <t>Количество этажей</t>
  </si>
  <si>
    <t>Количество подъездов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</si>
  <si>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</si>
  <si>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</si>
  <si>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</si>
  <si>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</si>
  <si>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</si>
  <si>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всего:</t>
  </si>
  <si>
    <t>чел.</t>
  </si>
  <si>
    <t>руб./кв.м</t>
  </si>
  <si>
    <t>РО</t>
  </si>
  <si>
    <t>УК</t>
  </si>
  <si>
    <t>МУП "ЖКХ" ЗАТО г. Радужный</t>
  </si>
  <si>
    <t>Ж/б панели</t>
  </si>
  <si>
    <t>5</t>
  </si>
  <si>
    <t>4</t>
  </si>
  <si>
    <t>МУП "ЖКХ" ЗАТО г. Радужный 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</si>
  <si>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</si>
  <si>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</si>
  <si>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</si>
  <si>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</si>
  <si>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</si>
  <si>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</si>
  <si>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Радужный г, 1-й кв-л, 24</t>
  </si>
  <si>
    <t>-</t>
  </si>
  <si>
    <t>Радужный г, 1-й кв-л, 12А</t>
  </si>
  <si>
    <t>Радужный г, 1-й кв-л, 6</t>
  </si>
  <si>
    <t>Итого по ЗАТО город Радужный на 2024 год</t>
  </si>
  <si>
    <t>Итого по ЗАТО город Радужный на 2023-2025 годы</t>
  </si>
  <si>
    <t>Наличие статуса ОКН</t>
  </si>
  <si>
    <t>Год ввода в эксплуатацию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</si>
  <si>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</si>
  <si>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</si>
  <si>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</si>
  <si>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</si>
  <si>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за счет средств бюджета субъекта Российской Федерации</t>
  </si>
  <si>
    <t>за счет средств местного бюджета</t>
  </si>
  <si>
    <t>Панельные</t>
  </si>
  <si>
    <t>Радужный г, 1-й кв-л, 31</t>
  </si>
  <si>
    <t>Радужный г, 3-й кв-л, 27</t>
  </si>
  <si>
    <t>12</t>
  </si>
  <si>
    <t>3</t>
  </si>
  <si>
    <t xml:space="preserve">МУП "ЖКХ" ЗАТО г. Радужный </t>
  </si>
  <si>
    <t>9</t>
  </si>
  <si>
    <t>Перечень многоквартирных домов, по которым предоставляется финансовая поддержка на замену лифтов в многоквартирных домах, расположенных на территории Владимирской области в форме субсидии за счет средств областного бюджета ( адресное распределение указывается по мере принятия решений о предоставлении субсидии в соответствии с постановлением Правительства Владимирской области от 28.03.2019 № 235)</t>
  </si>
  <si>
    <t>Х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</si>
  <si>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ЗАТО города Радужный на 2023-2025 годы</t>
  </si>
  <si>
    <t xml:space="preserve">Финансовая поддержка на замену лифтового оборудования в форме субсидии за счет средств областного бюджета в рамках постановления Правительства области от 28.03.2019 № 235) </t>
  </si>
  <si>
    <t>Итого по ЗАТО город Радужный на 2025 год</t>
  </si>
  <si>
    <t>ЗАТО Радужный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</si>
  <si>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</si>
  <si>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</si>
  <si>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</si>
  <si>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</si>
  <si>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Итого по ЗАТО город Радужный</t>
  </si>
  <si>
    <t>за счет средств собственников помещений в МКД</t>
  </si>
  <si>
    <t>за счет средств федерального бюджета (в т.ч. Полученные от ППК "Фонд развития территорий")</t>
  </si>
  <si>
    <t>Итого по ЗАТО город Радужный на 2024-2025 годы</t>
  </si>
  <si>
    <t>Приложение</t>
  </si>
  <si>
    <t xml:space="preserve">к постановлению администрации                                                  </t>
  </si>
  <si>
    <t xml:space="preserve">ЗАТО г.Радужный Владимирской области                                          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</si>
  <si>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2023 -2025 годы</t>
  </si>
  <si>
    <t>Таблица №1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</si>
  <si>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2023-2025 годы</t>
  </si>
  <si>
    <t xml:space="preserve">       Таблица №2</t>
  </si>
  <si>
    <t>Ирина Васильевна Лушникова, 8(49254) 3 42 95</t>
  </si>
  <si>
    <t>Ирина Васильевна Лушникова,</t>
  </si>
  <si>
    <t xml:space="preserve"> 8(49254) 3 42 95</t>
  </si>
  <si>
    <t>Объем финансирования в 2024 - 2025 гг., руб.</t>
  </si>
  <si>
    <t>Объем финансирования по 2023 г.,                                   руб.</t>
  </si>
  <si>
    <t>Объем финансирования по 2024 г.,                          руб.</t>
  </si>
  <si>
    <t>Объем финансирования по 2025 г.,                      руб.</t>
  </si>
  <si>
    <t xml:space="preserve">* -  Работы  по ремонту фасада МКД № 29 3  квартала начаты в 2024 году. Перенос сроков осуществлен   на основании  подпунктов 3, 4  п.25 постановления Губернатора Владимирской обл.асти  от 01.04.2014 № 303
(признание несостоявшимися конкурсных процедур по выбору подрядных организаций - конкурные процедуры проводились 27 раз,  договор по результатам торгов с подрядной организацией заключен только  23.08.2024 с графиком  производства работ  с 10.09.2024 по 30.08.2025, предусматривающим приостановку работ в зимний период ;  Таким образом работы в связи с отсутствием  технической возможности для проведения работ по капитальному ремонту в связи с наступлением  низких температур окружающего воздуха приостановленные  до 2025 года, завершены  в 2025 году). 
</t>
  </si>
  <si>
    <t xml:space="preserve"> от 30.01.2026_ №  142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</si>
  <si>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2023-2025 годы
( в редакции постановления администрации ЗАТО г. Радужный Владимирской области                                                                       о от 30.01.2026_ №  142)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</si>
  <si>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2023-2025 годы
( в редакции постановления администрации ЗАТО г. Радужный Владимирской области                                                    от 30.01.2026_ №  142)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</si>
</sst>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129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0" fontId="1" fillId="0" borderId="3" xfId="3" applyFont="1" applyBorder="1" applyAlignment="1">
      <alignment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3" xfId="3" applyFont="1" applyBorder="1" applyAlignment="1">
      <alignment wrapText="1"/>
    </xf>
    <xf numFmtId="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Alignment="1"/>
    <xf numFmtId="0" fontId="16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/>
    </xf>
    <xf numFmtId="4" fontId="27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4" fontId="27" fillId="0" borderId="1" xfId="0" applyNumberFormat="1" applyFont="1" applyBorder="1" applyAlignment="1">
      <alignment horizontal="right" wrapText="1"/>
    </xf>
    <xf numFmtId="1" fontId="21" fillId="0" borderId="1" xfId="0" applyNumberFormat="1" applyFont="1" applyBorder="1" applyAlignment="1">
      <alignment horizontal="center"/>
    </xf>
    <xf numFmtId="4" fontId="21" fillId="0" borderId="1" xfId="0" applyNumberFormat="1" applyFont="1" applyBorder="1" applyAlignment="1">
      <alignment horizontal="right" vertical="center"/>
    </xf>
    <xf numFmtId="4" fontId="27" fillId="0" borderId="1" xfId="2" applyNumberFormat="1" applyFont="1" applyBorder="1" applyAlignment="1">
      <alignment horizontal="right" wrapText="1"/>
    </xf>
    <xf numFmtId="1" fontId="21" fillId="0" borderId="4" xfId="0" applyNumberFormat="1" applyFont="1" applyBorder="1" applyAlignment="1">
      <alignment horizontal="center"/>
    </xf>
    <xf numFmtId="4" fontId="16" fillId="0" borderId="1" xfId="0" applyNumberFormat="1" applyFont="1" applyBorder="1" applyAlignment="1">
      <alignment horizontal="right" vertical="center" wrapText="1"/>
    </xf>
    <xf numFmtId="4" fontId="26" fillId="0" borderId="1" xfId="0" applyNumberFormat="1" applyFont="1" applyBorder="1"/>
    <xf numFmtId="4" fontId="21" fillId="0" borderId="1" xfId="0" applyNumberFormat="1" applyFont="1" applyBorder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4" fontId="29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 vertical="center"/>
    </xf>
    <xf numFmtId="0" fontId="22" fillId="0" borderId="0" xfId="0" applyFont="1" applyFill="1"/>
    <xf numFmtId="4" fontId="16" fillId="0" borderId="2" xfId="1" applyNumberFormat="1" applyFont="1" applyBorder="1" applyAlignment="1">
      <alignment horizontal="center" vertical="center" textRotation="90" wrapText="1"/>
    </xf>
    <xf numFmtId="4" fontId="16" fillId="0" borderId="6" xfId="1" applyNumberFormat="1" applyFont="1" applyBorder="1" applyAlignment="1">
      <alignment horizontal="center" vertical="center" textRotation="90" wrapText="1"/>
    </xf>
    <xf numFmtId="0" fontId="16" fillId="0" borderId="1" xfId="1" applyFont="1" applyBorder="1" applyAlignment="1">
      <alignment horizontal="center" vertical="center"/>
    </xf>
    <xf numFmtId="4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4" fontId="30" fillId="0" borderId="1" xfId="1" applyNumberFormat="1" applyFont="1" applyBorder="1" applyAlignment="1">
      <alignment horizontal="right" vertical="center"/>
    </xf>
    <xf numFmtId="4" fontId="18" fillId="0" borderId="1" xfId="0" applyNumberFormat="1" applyFont="1" applyBorder="1" applyAlignment="1">
      <alignment horizontal="right" vertical="center" wrapText="1"/>
    </xf>
    <xf numFmtId="0" fontId="24" fillId="0" borderId="3" xfId="1" applyFont="1" applyBorder="1" applyAlignment="1">
      <alignment horizontal="center" vertical="center"/>
    </xf>
    <xf numFmtId="4" fontId="24" fillId="0" borderId="1" xfId="1" applyNumberFormat="1" applyFont="1" applyBorder="1" applyAlignment="1">
      <alignment horizontal="right" vertical="center"/>
    </xf>
    <xf numFmtId="3" fontId="24" fillId="0" borderId="1" xfId="1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center" wrapText="1"/>
    </xf>
    <xf numFmtId="0" fontId="23" fillId="0" borderId="3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4" fontId="24" fillId="0" borderId="1" xfId="0" applyNumberFormat="1" applyFont="1" applyBorder="1" applyAlignment="1">
      <alignment horizontal="right" vertical="center" wrapText="1"/>
    </xf>
    <xf numFmtId="0" fontId="23" fillId="0" borderId="3" xfId="0" applyFont="1" applyBorder="1" applyAlignment="1">
      <alignment vertical="center" wrapText="1"/>
    </xf>
    <xf numFmtId="4" fontId="21" fillId="0" borderId="1" xfId="1" applyNumberFormat="1" applyFont="1" applyBorder="1" applyAlignment="1">
      <alignment horizontal="right" vertical="center"/>
    </xf>
    <xf numFmtId="4" fontId="28" fillId="0" borderId="1" xfId="1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right" vertical="center" wrapText="1"/>
    </xf>
    <xf numFmtId="4" fontId="16" fillId="0" borderId="1" xfId="1" applyNumberFormat="1" applyFont="1" applyBorder="1" applyAlignment="1">
      <alignment horizontal="right" vertical="center"/>
    </xf>
    <xf numFmtId="4" fontId="17" fillId="0" borderId="1" xfId="1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2" fillId="0" borderId="0" xfId="0" applyFont="1"/>
    <xf numFmtId="0" fontId="1" fillId="0" borderId="0" xfId="3" applyFont="1" applyFill="1" applyBorder="1" applyAlignment="1">
      <alignment wrapText="1"/>
    </xf>
    <xf numFmtId="0" fontId="24" fillId="0" borderId="0" xfId="0" applyFont="1" applyFill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2" fontId="21" fillId="0" borderId="7" xfId="0" applyNumberFormat="1" applyFont="1" applyBorder="1" applyAlignment="1">
      <alignment horizontal="center" vertical="center" wrapText="1"/>
    </xf>
    <xf numFmtId="2" fontId="21" fillId="0" borderId="4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textRotation="90" wrapText="1"/>
    </xf>
    <xf numFmtId="2" fontId="16" fillId="0" borderId="1" xfId="0" applyNumberFormat="1" applyFont="1" applyBorder="1" applyAlignment="1">
      <alignment horizontal="center" vertical="center" textRotation="90" wrapText="1"/>
    </xf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" fontId="16" fillId="0" borderId="2" xfId="1" applyNumberFormat="1" applyFont="1" applyBorder="1" applyAlignment="1">
      <alignment horizontal="center" vertical="center" textRotation="90" wrapText="1"/>
    </xf>
    <xf numFmtId="4" fontId="16" fillId="0" borderId="6" xfId="1" applyNumberFormat="1" applyFont="1" applyBorder="1" applyAlignment="1">
      <alignment horizontal="center" vertical="center" textRotation="90" wrapText="1"/>
    </xf>
    <xf numFmtId="0" fontId="16" fillId="0" borderId="2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textRotation="90" wrapText="1"/>
    </xf>
    <xf numFmtId="0" fontId="16" fillId="0" borderId="5" xfId="1" applyFont="1" applyBorder="1" applyAlignment="1">
      <alignment horizontal="center" vertical="center" textRotation="90" wrapText="1"/>
    </xf>
    <xf numFmtId="0" fontId="16" fillId="0" borderId="6" xfId="1" applyFont="1" applyBorder="1" applyAlignment="1">
      <alignment horizontal="center" vertical="center" textRotation="90" wrapText="1"/>
    </xf>
    <xf numFmtId="0" fontId="16" fillId="0" borderId="2" xfId="1" applyFont="1" applyBorder="1" applyAlignment="1">
      <alignment horizontal="center" textRotation="90" wrapText="1"/>
    </xf>
    <xf numFmtId="0" fontId="16" fillId="0" borderId="5" xfId="1" applyFont="1" applyBorder="1" applyAlignment="1">
      <alignment horizontal="center" textRotation="90" wrapText="1"/>
    </xf>
    <xf numFmtId="0" fontId="16" fillId="0" borderId="6" xfId="1" applyFont="1" applyBorder="1" applyAlignment="1">
      <alignment horizontal="center" textRotation="90" wrapText="1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4" fontId="16" fillId="0" borderId="3" xfId="1" applyNumberFormat="1" applyFont="1" applyBorder="1" applyAlignment="1">
      <alignment horizontal="center" vertical="center" wrapText="1"/>
    </xf>
    <xf numFmtId="4" fontId="16" fillId="0" borderId="7" xfId="1" applyNumberFormat="1" applyFont="1" applyBorder="1" applyAlignment="1">
      <alignment horizontal="center" vertical="center" wrapText="1"/>
    </xf>
    <xf numFmtId="4" fontId="16" fillId="0" borderId="4" xfId="1" applyNumberFormat="1" applyFont="1" applyBorder="1" applyAlignment="1">
      <alignment horizontal="center" vertical="center" wrapText="1"/>
    </xf>
    <xf numFmtId="4" fontId="16" fillId="0" borderId="5" xfId="1" applyNumberFormat="1" applyFont="1" applyBorder="1" applyAlignment="1">
      <alignment horizontal="center" vertical="center" textRotation="90" wrapText="1"/>
    </xf>
    <xf numFmtId="4" fontId="16" fillId="0" borderId="2" xfId="1" applyNumberFormat="1" applyFont="1" applyBorder="1" applyAlignment="1">
      <alignment horizontal="center" vertical="center" textRotation="90"/>
    </xf>
    <xf numFmtId="4" fontId="16" fillId="0" borderId="6" xfId="1" applyNumberFormat="1" applyFont="1" applyBorder="1" applyAlignment="1">
      <alignment horizontal="center" vertical="center" textRotation="90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/>
    </xf>
  </cellXfs>
  <cellStyles count="4">
    <cellStyle name="Excel Built-in Normal" xfId="2"/>
    <cellStyle name="Обычный" xfId="0" builtinId="0"/>
    <cellStyle name="Обычный 2" xfId="1"/>
    <cellStyle name="Обычный 4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tabSelected="1" topLeftCell="J1" zoomScale="60" zoomScaleNormal="60" workbookViewId="0">
      <selection activeCell="W4" sqref="W4:AB4"/>
    </sheetView>
  </sheetViews>
  <sheetFormatPr defaultColWidth="20.7109375" defaultRowHeight="15" x14ac:dyDescent="0.25"/>
  <cols>
    <col min="1" max="1" width="10.5703125" customWidth="1"/>
    <col min="2" max="2" width="83.85546875" customWidth="1"/>
    <col min="3" max="3" width="48.140625" hidden="1" customWidth="1"/>
    <col min="4" max="4" width="28.7109375" customWidth="1"/>
    <col min="5" max="5" width="23" bestFit="1" customWidth="1"/>
    <col min="6" max="6" width="22.85546875" customWidth="1"/>
    <col min="7" max="7" width="23.7109375" customWidth="1"/>
    <col min="8" max="8" width="23.42578125" customWidth="1"/>
    <col min="9" max="9" width="22.85546875" customWidth="1"/>
    <col min="10" max="10" width="14.42578125" customWidth="1"/>
    <col min="11" max="11" width="19.42578125" customWidth="1"/>
    <col min="12" max="12" width="24.42578125" customWidth="1"/>
    <col min="13" max="13" width="17.5703125" customWidth="1"/>
    <col min="14" max="14" width="23.28515625" customWidth="1"/>
    <col min="15" max="15" width="16.85546875" customWidth="1"/>
    <col min="16" max="16" width="19.5703125" customWidth="1"/>
    <col min="17" max="17" width="18.5703125" customWidth="1"/>
    <col min="18" max="18" width="22" customWidth="1"/>
    <col min="19" max="19" width="14" customWidth="1"/>
    <col min="20" max="20" width="18.28515625" customWidth="1"/>
    <col min="21" max="21" width="22" customWidth="1"/>
    <col min="22" max="22" width="41.5703125" customWidth="1"/>
    <col min="23" max="23" width="21.28515625" customWidth="1"/>
    <col min="24" max="24" width="35.85546875" customWidth="1"/>
    <col min="25" max="25" width="21.5703125" customWidth="1"/>
    <col min="26" max="26" width="17" customWidth="1"/>
    <col min="27" max="28" width="24.5703125" customWidth="1"/>
    <col min="29" max="29" width="24" customWidth="1"/>
  </cols>
  <sheetData>
    <row r="1" spans="1:29" ht="35.25" x14ac:dyDescent="0.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90" t="s">
        <v>89</v>
      </c>
      <c r="X1" s="90"/>
      <c r="Y1" s="90"/>
      <c r="Z1" s="90"/>
      <c r="AA1" s="90"/>
      <c r="AB1" s="90"/>
    </row>
    <row r="2" spans="1:29" ht="35.2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91" t="s">
        <v>90</v>
      </c>
      <c r="X2" s="91"/>
      <c r="Y2" s="91"/>
      <c r="Z2" s="91"/>
      <c r="AA2" s="91"/>
      <c r="AB2" s="91"/>
    </row>
    <row r="3" spans="1:29" ht="35.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91" t="s">
        <v>91</v>
      </c>
      <c r="X3" s="91"/>
      <c r="Y3" s="91"/>
      <c r="Z3" s="91"/>
      <c r="AA3" s="91"/>
      <c r="AB3" s="91"/>
    </row>
    <row r="4" spans="1:29" ht="35.2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91" t="s">
        <v>104</v>
      </c>
      <c r="X4" s="91"/>
      <c r="Y4" s="91"/>
      <c r="Z4" s="91"/>
      <c r="AA4" s="91"/>
      <c r="AB4" s="91"/>
    </row>
    <row r="5" spans="1:29" ht="46.5" x14ac:dyDescent="0.7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6"/>
      <c r="AB5" s="16"/>
    </row>
    <row r="6" spans="1:29" ht="144" customHeight="1" x14ac:dyDescent="0.25">
      <c r="A6" s="92" t="s">
        <v>92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</row>
    <row r="7" spans="1:29" ht="39" customHeight="1" x14ac:dyDescent="0.25">
      <c r="A7" s="76" t="s">
        <v>0</v>
      </c>
      <c r="B7" s="76" t="s">
        <v>1</v>
      </c>
      <c r="C7" s="82"/>
      <c r="D7" s="78" t="s">
        <v>2</v>
      </c>
      <c r="E7" s="79" t="s">
        <v>3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85" t="s">
        <v>4</v>
      </c>
      <c r="V7" s="86"/>
      <c r="W7" s="86"/>
      <c r="X7" s="86"/>
      <c r="Y7" s="86"/>
      <c r="Z7" s="87"/>
      <c r="AA7" s="81" t="s">
        <v>5</v>
      </c>
      <c r="AB7" s="81" t="s">
        <v>6</v>
      </c>
      <c r="AC7" s="81" t="s">
        <v>7</v>
      </c>
    </row>
    <row r="8" spans="1:29" ht="35.25" customHeight="1" x14ac:dyDescent="0.25">
      <c r="A8" s="76"/>
      <c r="B8" s="76"/>
      <c r="C8" s="83"/>
      <c r="D8" s="78"/>
      <c r="E8" s="79" t="s">
        <v>8</v>
      </c>
      <c r="F8" s="79"/>
      <c r="G8" s="79"/>
      <c r="H8" s="79"/>
      <c r="I8" s="79"/>
      <c r="J8" s="79"/>
      <c r="K8" s="79" t="s">
        <v>9</v>
      </c>
      <c r="L8" s="79"/>
      <c r="M8" s="79" t="s">
        <v>10</v>
      </c>
      <c r="N8" s="79"/>
      <c r="O8" s="79" t="s">
        <v>11</v>
      </c>
      <c r="P8" s="79"/>
      <c r="Q8" s="79" t="s">
        <v>12</v>
      </c>
      <c r="R8" s="79"/>
      <c r="S8" s="79" t="s">
        <v>13</v>
      </c>
      <c r="T8" s="79"/>
      <c r="U8" s="80" t="s">
        <v>14</v>
      </c>
      <c r="V8" s="89" t="s">
        <v>81</v>
      </c>
      <c r="W8" s="80" t="s">
        <v>82</v>
      </c>
      <c r="X8" s="88" t="s">
        <v>83</v>
      </c>
      <c r="Y8" s="80" t="s">
        <v>15</v>
      </c>
      <c r="Z8" s="80" t="s">
        <v>84</v>
      </c>
      <c r="AA8" s="81"/>
      <c r="AB8" s="81"/>
      <c r="AC8" s="81"/>
    </row>
    <row r="9" spans="1:29" ht="346.5" customHeight="1" x14ac:dyDescent="0.25">
      <c r="A9" s="76"/>
      <c r="B9" s="76"/>
      <c r="C9" s="83"/>
      <c r="D9" s="78"/>
      <c r="E9" s="81" t="s">
        <v>16</v>
      </c>
      <c r="F9" s="81" t="s">
        <v>17</v>
      </c>
      <c r="G9" s="81" t="s">
        <v>18</v>
      </c>
      <c r="H9" s="81" t="s">
        <v>19</v>
      </c>
      <c r="I9" s="81" t="s">
        <v>20</v>
      </c>
      <c r="J9" s="81" t="s">
        <v>21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80"/>
      <c r="V9" s="89"/>
      <c r="W9" s="80"/>
      <c r="X9" s="88"/>
      <c r="Y9" s="80"/>
      <c r="Z9" s="80"/>
      <c r="AA9" s="81"/>
      <c r="AB9" s="81"/>
      <c r="AC9" s="81"/>
    </row>
    <row r="10" spans="1:29" ht="52.5" customHeight="1" x14ac:dyDescent="0.25">
      <c r="A10" s="76"/>
      <c r="B10" s="76"/>
      <c r="C10" s="83"/>
      <c r="D10" s="78"/>
      <c r="E10" s="81"/>
      <c r="F10" s="81"/>
      <c r="G10" s="81"/>
      <c r="H10" s="81"/>
      <c r="I10" s="81"/>
      <c r="J10" s="81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0"/>
      <c r="V10" s="89"/>
      <c r="W10" s="80"/>
      <c r="X10" s="88"/>
      <c r="Y10" s="80"/>
      <c r="Z10" s="80"/>
      <c r="AA10" s="81"/>
      <c r="AB10" s="81"/>
      <c r="AC10" s="81"/>
    </row>
    <row r="11" spans="1:29" ht="54" customHeight="1" x14ac:dyDescent="0.25">
      <c r="A11" s="76"/>
      <c r="B11" s="76"/>
      <c r="C11" s="83"/>
      <c r="D11" s="78"/>
      <c r="E11" s="81"/>
      <c r="F11" s="81"/>
      <c r="G11" s="81"/>
      <c r="H11" s="81"/>
      <c r="I11" s="81"/>
      <c r="J11" s="81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80"/>
      <c r="V11" s="89"/>
      <c r="W11" s="80"/>
      <c r="X11" s="88"/>
      <c r="Y11" s="80"/>
      <c r="Z11" s="80"/>
      <c r="AA11" s="81"/>
      <c r="AB11" s="81"/>
      <c r="AC11" s="81"/>
    </row>
    <row r="12" spans="1:29" ht="42.75" customHeight="1" x14ac:dyDescent="0.25">
      <c r="A12" s="76"/>
      <c r="B12" s="76"/>
      <c r="C12" s="84"/>
      <c r="D12" s="78"/>
      <c r="E12" s="81"/>
      <c r="F12" s="81"/>
      <c r="G12" s="81"/>
      <c r="H12" s="81"/>
      <c r="I12" s="81"/>
      <c r="J12" s="81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80"/>
      <c r="V12" s="89"/>
      <c r="W12" s="80"/>
      <c r="X12" s="88"/>
      <c r="Y12" s="80"/>
      <c r="Z12" s="80"/>
      <c r="AA12" s="81"/>
      <c r="AB12" s="81"/>
      <c r="AC12" s="81"/>
    </row>
    <row r="13" spans="1:29" ht="26.25" x14ac:dyDescent="0.35">
      <c r="A13" s="77"/>
      <c r="B13" s="77"/>
      <c r="C13" s="17"/>
      <c r="D13" s="22" t="s">
        <v>22</v>
      </c>
      <c r="E13" s="22" t="s">
        <v>22</v>
      </c>
      <c r="F13" s="22" t="s">
        <v>22</v>
      </c>
      <c r="G13" s="22" t="s">
        <v>22</v>
      </c>
      <c r="H13" s="22" t="s">
        <v>22</v>
      </c>
      <c r="I13" s="22" t="s">
        <v>22</v>
      </c>
      <c r="J13" s="22" t="s">
        <v>22</v>
      </c>
      <c r="K13" s="23" t="s">
        <v>23</v>
      </c>
      <c r="L13" s="23" t="s">
        <v>22</v>
      </c>
      <c r="M13" s="23" t="s">
        <v>24</v>
      </c>
      <c r="N13" s="23" t="s">
        <v>22</v>
      </c>
      <c r="O13" s="23" t="s">
        <v>24</v>
      </c>
      <c r="P13" s="23" t="s">
        <v>22</v>
      </c>
      <c r="Q13" s="23" t="s">
        <v>24</v>
      </c>
      <c r="R13" s="23" t="s">
        <v>22</v>
      </c>
      <c r="S13" s="23" t="s">
        <v>25</v>
      </c>
      <c r="T13" s="23" t="s">
        <v>22</v>
      </c>
      <c r="U13" s="23" t="s">
        <v>22</v>
      </c>
      <c r="V13" s="23" t="s">
        <v>22</v>
      </c>
      <c r="W13" s="23" t="s">
        <v>22</v>
      </c>
      <c r="X13" s="22" t="s">
        <v>22</v>
      </c>
      <c r="Y13" s="23" t="s">
        <v>22</v>
      </c>
      <c r="Z13" s="23" t="s">
        <v>22</v>
      </c>
      <c r="AA13" s="81"/>
      <c r="AB13" s="81"/>
      <c r="AC13" s="81"/>
    </row>
    <row r="14" spans="1:29" ht="26.25" x14ac:dyDescent="0.25">
      <c r="A14" s="2">
        <v>1</v>
      </c>
      <c r="B14" s="2">
        <v>2</v>
      </c>
      <c r="C14" s="2"/>
      <c r="D14" s="23">
        <v>3</v>
      </c>
      <c r="E14" s="23">
        <v>4</v>
      </c>
      <c r="F14" s="23">
        <v>5</v>
      </c>
      <c r="G14" s="23">
        <v>6</v>
      </c>
      <c r="H14" s="23">
        <v>7</v>
      </c>
      <c r="I14" s="23">
        <v>8</v>
      </c>
      <c r="J14" s="23">
        <v>9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</row>
    <row r="15" spans="1:29" ht="81.75" customHeight="1" x14ac:dyDescent="0.45">
      <c r="A15" s="96" t="s">
        <v>59</v>
      </c>
      <c r="B15" s="97"/>
      <c r="C15" s="13"/>
      <c r="D15" s="24">
        <f>D16+D18+D21</f>
        <v>40528483.759999998</v>
      </c>
      <c r="E15" s="25">
        <f t="shared" ref="E15:Z15" si="0">E16+E18+E21</f>
        <v>1713811.94</v>
      </c>
      <c r="F15" s="25">
        <f t="shared" si="0"/>
        <v>3795331.67</v>
      </c>
      <c r="G15" s="25">
        <f t="shared" si="0"/>
        <v>3753473.66</v>
      </c>
      <c r="H15" s="25">
        <f t="shared" si="0"/>
        <v>2782659.67</v>
      </c>
      <c r="I15" s="25">
        <f t="shared" si="0"/>
        <v>4011774.95</v>
      </c>
      <c r="J15" s="25">
        <f t="shared" si="0"/>
        <v>0</v>
      </c>
      <c r="K15" s="26">
        <f t="shared" si="0"/>
        <v>0</v>
      </c>
      <c r="L15" s="25">
        <f t="shared" si="0"/>
        <v>0</v>
      </c>
      <c r="M15" s="25">
        <f t="shared" si="0"/>
        <v>0</v>
      </c>
      <c r="N15" s="25">
        <f t="shared" si="0"/>
        <v>0</v>
      </c>
      <c r="O15" s="25">
        <f t="shared" si="0"/>
        <v>0</v>
      </c>
      <c r="P15" s="25">
        <f t="shared" si="0"/>
        <v>0</v>
      </c>
      <c r="Q15" s="25">
        <f t="shared" si="0"/>
        <v>10519.22</v>
      </c>
      <c r="R15" s="35">
        <f t="shared" si="0"/>
        <v>23669609.219999999</v>
      </c>
      <c r="S15" s="25">
        <f t="shared" si="0"/>
        <v>0</v>
      </c>
      <c r="T15" s="25">
        <f t="shared" si="0"/>
        <v>0</v>
      </c>
      <c r="U15" s="25">
        <f t="shared" si="0"/>
        <v>0</v>
      </c>
      <c r="V15" s="25">
        <f t="shared" si="0"/>
        <v>0</v>
      </c>
      <c r="W15" s="25">
        <f t="shared" si="0"/>
        <v>0</v>
      </c>
      <c r="X15" s="25">
        <f t="shared" si="0"/>
        <v>383979.09</v>
      </c>
      <c r="Y15" s="25">
        <f t="shared" si="0"/>
        <v>417843.56</v>
      </c>
      <c r="Z15" s="25">
        <f t="shared" si="0"/>
        <v>0</v>
      </c>
      <c r="AA15" s="23" t="s">
        <v>26</v>
      </c>
      <c r="AB15" s="23" t="s">
        <v>26</v>
      </c>
      <c r="AC15" s="23" t="s">
        <v>26</v>
      </c>
    </row>
    <row r="16" spans="1:29" ht="59.25" customHeight="1" x14ac:dyDescent="0.45">
      <c r="A16" s="96" t="s">
        <v>28</v>
      </c>
      <c r="B16" s="97"/>
      <c r="C16" s="13"/>
      <c r="D16" s="24">
        <f t="shared" ref="D16:Z16" si="1">D17</f>
        <v>6261545.71</v>
      </c>
      <c r="E16" s="25">
        <f t="shared" si="1"/>
        <v>681100.6</v>
      </c>
      <c r="F16" s="25">
        <f t="shared" si="1"/>
        <v>1609139.5</v>
      </c>
      <c r="G16" s="25">
        <f t="shared" si="1"/>
        <v>1482750.5</v>
      </c>
      <c r="H16" s="25">
        <f t="shared" si="1"/>
        <v>867318</v>
      </c>
      <c r="I16" s="25">
        <f t="shared" si="1"/>
        <v>1557094</v>
      </c>
      <c r="J16" s="25">
        <f t="shared" si="1"/>
        <v>0</v>
      </c>
      <c r="K16" s="26">
        <f t="shared" si="1"/>
        <v>0</v>
      </c>
      <c r="L16" s="25">
        <f t="shared" si="1"/>
        <v>0</v>
      </c>
      <c r="M16" s="25">
        <f t="shared" si="1"/>
        <v>0</v>
      </c>
      <c r="N16" s="25">
        <f t="shared" si="1"/>
        <v>0</v>
      </c>
      <c r="O16" s="25">
        <f t="shared" si="1"/>
        <v>0</v>
      </c>
      <c r="P16" s="25">
        <f t="shared" si="1"/>
        <v>0</v>
      </c>
      <c r="Q16" s="25">
        <f t="shared" si="1"/>
        <v>0</v>
      </c>
      <c r="R16" s="25">
        <f t="shared" si="1"/>
        <v>0</v>
      </c>
      <c r="S16" s="25">
        <f t="shared" si="1"/>
        <v>0</v>
      </c>
      <c r="T16" s="25">
        <f t="shared" si="1"/>
        <v>0</v>
      </c>
      <c r="U16" s="25">
        <f t="shared" si="1"/>
        <v>0</v>
      </c>
      <c r="V16" s="25">
        <f t="shared" si="1"/>
        <v>0</v>
      </c>
      <c r="W16" s="25">
        <f t="shared" si="1"/>
        <v>0</v>
      </c>
      <c r="X16" s="25">
        <f t="shared" si="1"/>
        <v>0</v>
      </c>
      <c r="Y16" s="25">
        <f t="shared" si="1"/>
        <v>64143.11</v>
      </c>
      <c r="Z16" s="25">
        <f t="shared" si="1"/>
        <v>0</v>
      </c>
      <c r="AA16" s="23" t="s">
        <v>26</v>
      </c>
      <c r="AB16" s="23" t="s">
        <v>26</v>
      </c>
      <c r="AC16" s="23" t="s">
        <v>26</v>
      </c>
    </row>
    <row r="17" spans="1:29" ht="33" x14ac:dyDescent="0.45">
      <c r="A17" s="18">
        <v>1</v>
      </c>
      <c r="B17" s="19" t="s">
        <v>54</v>
      </c>
      <c r="C17" s="11" t="s">
        <v>80</v>
      </c>
      <c r="D17" s="25">
        <f>E17+F17+G17+H17+I17+J17+L17+N17+P17+R17+T17+U17+V17+W17+X17+Y17+Z17</f>
        <v>6261545.71</v>
      </c>
      <c r="E17" s="27">
        <v>681100.6</v>
      </c>
      <c r="F17" s="27">
        <v>1609139.5</v>
      </c>
      <c r="G17" s="28">
        <v>1482750.5</v>
      </c>
      <c r="H17" s="27">
        <v>867318</v>
      </c>
      <c r="I17" s="27">
        <v>1557094</v>
      </c>
      <c r="J17" s="27">
        <v>0</v>
      </c>
      <c r="K17" s="29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30">
        <v>0</v>
      </c>
      <c r="Y17" s="27">
        <v>64143.11</v>
      </c>
      <c r="Z17" s="27">
        <v>0</v>
      </c>
      <c r="AA17" s="31" t="s">
        <v>55</v>
      </c>
      <c r="AB17" s="31">
        <v>2023</v>
      </c>
      <c r="AC17" s="31">
        <v>2023</v>
      </c>
    </row>
    <row r="18" spans="1:29" ht="83.25" customHeight="1" x14ac:dyDescent="0.45">
      <c r="A18" s="96" t="s">
        <v>58</v>
      </c>
      <c r="B18" s="97"/>
      <c r="C18" s="13"/>
      <c r="D18" s="24">
        <f t="shared" ref="D18:Z18" si="2">SUM(D19:D20)</f>
        <v>16480757.829999998</v>
      </c>
      <c r="E18" s="25">
        <f t="shared" si="2"/>
        <v>1032711.34</v>
      </c>
      <c r="F18" s="25">
        <f t="shared" si="2"/>
        <v>2186192.17</v>
      </c>
      <c r="G18" s="25">
        <f t="shared" si="2"/>
        <v>2270723.16</v>
      </c>
      <c r="H18" s="25">
        <f t="shared" si="2"/>
        <v>1915341.67</v>
      </c>
      <c r="I18" s="25">
        <f t="shared" si="2"/>
        <v>2454680.9500000002</v>
      </c>
      <c r="J18" s="25">
        <f t="shared" si="2"/>
        <v>0</v>
      </c>
      <c r="K18" s="26">
        <f t="shared" si="2"/>
        <v>0</v>
      </c>
      <c r="L18" s="25">
        <f t="shared" si="2"/>
        <v>0</v>
      </c>
      <c r="M18" s="25">
        <f t="shared" si="2"/>
        <v>0</v>
      </c>
      <c r="N18" s="25">
        <f t="shared" si="2"/>
        <v>0</v>
      </c>
      <c r="O18" s="25">
        <f t="shared" si="2"/>
        <v>0</v>
      </c>
      <c r="P18" s="25">
        <f t="shared" si="2"/>
        <v>0</v>
      </c>
      <c r="Q18" s="25">
        <f t="shared" si="2"/>
        <v>3083.72</v>
      </c>
      <c r="R18" s="25">
        <f t="shared" si="2"/>
        <v>6069863.1100000003</v>
      </c>
      <c r="S18" s="25">
        <f t="shared" si="2"/>
        <v>0</v>
      </c>
      <c r="T18" s="25">
        <f t="shared" si="2"/>
        <v>0</v>
      </c>
      <c r="U18" s="25">
        <f t="shared" si="2"/>
        <v>0</v>
      </c>
      <c r="V18" s="25">
        <f t="shared" si="2"/>
        <v>0</v>
      </c>
      <c r="W18" s="25">
        <f t="shared" si="2"/>
        <v>0</v>
      </c>
      <c r="X18" s="25">
        <f t="shared" si="2"/>
        <v>383979.09</v>
      </c>
      <c r="Y18" s="25">
        <f t="shared" si="2"/>
        <v>167266.34000000003</v>
      </c>
      <c r="Z18" s="25">
        <f t="shared" si="2"/>
        <v>0</v>
      </c>
      <c r="AA18" s="23" t="s">
        <v>26</v>
      </c>
      <c r="AB18" s="23" t="s">
        <v>26</v>
      </c>
      <c r="AC18" s="23" t="s">
        <v>26</v>
      </c>
    </row>
    <row r="19" spans="1:29" ht="42.75" customHeight="1" x14ac:dyDescent="0.45">
      <c r="A19" s="18">
        <v>1</v>
      </c>
      <c r="B19" s="19" t="s">
        <v>56</v>
      </c>
      <c r="C19" s="11" t="s">
        <v>80</v>
      </c>
      <c r="D19" s="25">
        <f>E19+F19+G19+H19+I19+J19+L19+N19+P19+R19+T19+U19+V19+W19+X19+Y19+Z19</f>
        <v>10348071.639999999</v>
      </c>
      <c r="E19" s="32">
        <v>1032711.34</v>
      </c>
      <c r="F19" s="32">
        <v>2186192.17</v>
      </c>
      <c r="G19" s="32">
        <v>2270723.16</v>
      </c>
      <c r="H19" s="32">
        <v>1915341.67</v>
      </c>
      <c r="I19" s="32">
        <v>2454680.9500000002</v>
      </c>
      <c r="J19" s="27">
        <v>0</v>
      </c>
      <c r="K19" s="29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7">
        <v>383979.09</v>
      </c>
      <c r="Y19" s="27">
        <f>ROUND(E19*1.0593%,2)+ROUND(F19*1.0593%,2)+ROUND(G19*1.0593%,2)+ROUND(H19*1.0593%,2)+ROUND(I19*1.0593%,2)</f>
        <v>104443.26000000001</v>
      </c>
      <c r="Z19" s="27">
        <v>0</v>
      </c>
      <c r="AA19" s="31">
        <v>2024</v>
      </c>
      <c r="AB19" s="31">
        <v>2024</v>
      </c>
      <c r="AC19" s="31">
        <v>2024</v>
      </c>
    </row>
    <row r="20" spans="1:29" ht="45.75" customHeight="1" x14ac:dyDescent="0.45">
      <c r="A20" s="18">
        <v>2</v>
      </c>
      <c r="B20" s="19" t="s">
        <v>57</v>
      </c>
      <c r="C20" s="11" t="s">
        <v>80</v>
      </c>
      <c r="D20" s="25">
        <f>E20+F20+G20+H20+I20+J20+L20+N20+P20+R20+T20+U20+V20+W20+X20+Y20+Z20</f>
        <v>6132686.1900000004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29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32">
        <v>3083.72</v>
      </c>
      <c r="R20" s="32">
        <v>6069863.1100000003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30">
        <v>0</v>
      </c>
      <c r="Y20" s="27">
        <v>62823.08</v>
      </c>
      <c r="Z20" s="27">
        <v>0</v>
      </c>
      <c r="AA20" s="31" t="s">
        <v>55</v>
      </c>
      <c r="AB20" s="31">
        <v>2024</v>
      </c>
      <c r="AC20" s="31">
        <v>2024</v>
      </c>
    </row>
    <row r="21" spans="1:29" ht="68.25" customHeight="1" x14ac:dyDescent="0.45">
      <c r="A21" s="96" t="s">
        <v>79</v>
      </c>
      <c r="B21" s="97"/>
      <c r="C21" s="14"/>
      <c r="D21" s="24">
        <f t="shared" ref="D21:Z21" si="3">D22</f>
        <v>17786180.219999999</v>
      </c>
      <c r="E21" s="28">
        <f t="shared" si="3"/>
        <v>0</v>
      </c>
      <c r="F21" s="28">
        <f t="shared" si="3"/>
        <v>0</v>
      </c>
      <c r="G21" s="28">
        <f t="shared" si="3"/>
        <v>0</v>
      </c>
      <c r="H21" s="28">
        <f t="shared" si="3"/>
        <v>0</v>
      </c>
      <c r="I21" s="28">
        <f t="shared" si="3"/>
        <v>0</v>
      </c>
      <c r="J21" s="28">
        <f t="shared" si="3"/>
        <v>0</v>
      </c>
      <c r="K21" s="29">
        <f t="shared" si="3"/>
        <v>0</v>
      </c>
      <c r="L21" s="28">
        <f t="shared" si="3"/>
        <v>0</v>
      </c>
      <c r="M21" s="28">
        <f t="shared" si="3"/>
        <v>0</v>
      </c>
      <c r="N21" s="28">
        <f t="shared" si="3"/>
        <v>0</v>
      </c>
      <c r="O21" s="28">
        <f t="shared" si="3"/>
        <v>0</v>
      </c>
      <c r="P21" s="28">
        <f t="shared" si="3"/>
        <v>0</v>
      </c>
      <c r="Q21" s="28">
        <f t="shared" si="3"/>
        <v>7435.5</v>
      </c>
      <c r="R21" s="40">
        <f t="shared" si="3"/>
        <v>17599746.109999999</v>
      </c>
      <c r="S21" s="28">
        <f t="shared" si="3"/>
        <v>0</v>
      </c>
      <c r="T21" s="28">
        <f t="shared" si="3"/>
        <v>0</v>
      </c>
      <c r="U21" s="28">
        <f t="shared" si="3"/>
        <v>0</v>
      </c>
      <c r="V21" s="28">
        <f t="shared" si="3"/>
        <v>0</v>
      </c>
      <c r="W21" s="28">
        <f t="shared" si="3"/>
        <v>0</v>
      </c>
      <c r="X21" s="28">
        <f t="shared" si="3"/>
        <v>0</v>
      </c>
      <c r="Y21" s="28">
        <f t="shared" si="3"/>
        <v>186434.11</v>
      </c>
      <c r="Z21" s="28">
        <f t="shared" si="3"/>
        <v>0</v>
      </c>
      <c r="AA21" s="23" t="s">
        <v>26</v>
      </c>
      <c r="AB21" s="23" t="s">
        <v>26</v>
      </c>
      <c r="AC21" s="23" t="s">
        <v>26</v>
      </c>
    </row>
    <row r="22" spans="1:29" ht="33" x14ac:dyDescent="0.45">
      <c r="A22" s="18">
        <v>1</v>
      </c>
      <c r="B22" s="19" t="s">
        <v>27</v>
      </c>
      <c r="C22" s="11" t="s">
        <v>80</v>
      </c>
      <c r="D22" s="25">
        <f>E22+F22+G22+H22+I22+J22+L22+N22+P22+R22+T22+U22+V22+W22+X22+Y22+Z22</f>
        <v>17786180.219999999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9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32">
        <v>7435.5</v>
      </c>
      <c r="R22" s="41">
        <v>17599746.109999999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186434.11</v>
      </c>
      <c r="Z22" s="27">
        <v>0</v>
      </c>
      <c r="AA22" s="31" t="s">
        <v>55</v>
      </c>
      <c r="AB22" s="31">
        <v>2025</v>
      </c>
      <c r="AC22" s="34">
        <v>2025</v>
      </c>
    </row>
    <row r="23" spans="1:29" ht="60.75" customHeight="1" x14ac:dyDescent="0.25">
      <c r="A23" s="100" t="s">
        <v>75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2"/>
    </row>
    <row r="24" spans="1:29" ht="70.5" customHeight="1" x14ac:dyDescent="0.45">
      <c r="A24" s="98" t="s">
        <v>88</v>
      </c>
      <c r="B24" s="99"/>
      <c r="C24" s="11"/>
      <c r="D24" s="36">
        <f>D25</f>
        <v>25377686.770000003</v>
      </c>
      <c r="E24" s="37">
        <f t="shared" ref="E24:Z24" si="4">E25</f>
        <v>0</v>
      </c>
      <c r="F24" s="37">
        <f t="shared" si="4"/>
        <v>0</v>
      </c>
      <c r="G24" s="37">
        <f t="shared" si="4"/>
        <v>0</v>
      </c>
      <c r="H24" s="37">
        <f t="shared" si="4"/>
        <v>0</v>
      </c>
      <c r="I24" s="37">
        <f t="shared" si="4"/>
        <v>0</v>
      </c>
      <c r="J24" s="37">
        <f t="shared" si="4"/>
        <v>0</v>
      </c>
      <c r="K24" s="38">
        <f t="shared" si="4"/>
        <v>9</v>
      </c>
      <c r="L24" s="37">
        <f t="shared" si="4"/>
        <v>24744987.630000003</v>
      </c>
      <c r="M24" s="37">
        <f t="shared" si="4"/>
        <v>0</v>
      </c>
      <c r="N24" s="37">
        <f t="shared" si="4"/>
        <v>0</v>
      </c>
      <c r="O24" s="37">
        <f t="shared" si="4"/>
        <v>0</v>
      </c>
      <c r="P24" s="37">
        <f t="shared" si="4"/>
        <v>0</v>
      </c>
      <c r="Q24" s="37">
        <f t="shared" si="4"/>
        <v>0</v>
      </c>
      <c r="R24" s="37">
        <f t="shared" si="4"/>
        <v>0</v>
      </c>
      <c r="S24" s="37">
        <f t="shared" si="4"/>
        <v>0</v>
      </c>
      <c r="T24" s="37">
        <f t="shared" si="4"/>
        <v>0</v>
      </c>
      <c r="U24" s="37">
        <f t="shared" si="4"/>
        <v>0</v>
      </c>
      <c r="V24" s="37">
        <f t="shared" si="4"/>
        <v>0</v>
      </c>
      <c r="W24" s="37">
        <f t="shared" si="4"/>
        <v>0</v>
      </c>
      <c r="X24" s="37">
        <f t="shared" si="4"/>
        <v>384012.01</v>
      </c>
      <c r="Y24" s="37">
        <f t="shared" si="4"/>
        <v>248687.13</v>
      </c>
      <c r="Z24" s="37">
        <f t="shared" si="4"/>
        <v>0</v>
      </c>
      <c r="AA24" s="23" t="s">
        <v>76</v>
      </c>
      <c r="AB24" s="23" t="s">
        <v>76</v>
      </c>
      <c r="AC24" s="23" t="s">
        <v>76</v>
      </c>
    </row>
    <row r="25" spans="1:29" ht="44.25" customHeight="1" x14ac:dyDescent="0.45">
      <c r="A25" s="93" t="s">
        <v>85</v>
      </c>
      <c r="B25" s="94"/>
      <c r="C25" s="11"/>
      <c r="D25" s="36">
        <f>SUM(D26:D27)</f>
        <v>25377686.770000003</v>
      </c>
      <c r="E25" s="37">
        <f t="shared" ref="E25:Z25" si="5">SUM(E26:E27)</f>
        <v>0</v>
      </c>
      <c r="F25" s="37">
        <f t="shared" si="5"/>
        <v>0</v>
      </c>
      <c r="G25" s="37">
        <f t="shared" si="5"/>
        <v>0</v>
      </c>
      <c r="H25" s="37">
        <f t="shared" si="5"/>
        <v>0</v>
      </c>
      <c r="I25" s="37">
        <f t="shared" si="5"/>
        <v>0</v>
      </c>
      <c r="J25" s="37">
        <f t="shared" si="5"/>
        <v>0</v>
      </c>
      <c r="K25" s="38">
        <f t="shared" si="5"/>
        <v>9</v>
      </c>
      <c r="L25" s="37">
        <f t="shared" si="5"/>
        <v>24744987.630000003</v>
      </c>
      <c r="M25" s="37">
        <f t="shared" si="5"/>
        <v>0</v>
      </c>
      <c r="N25" s="37">
        <f t="shared" si="5"/>
        <v>0</v>
      </c>
      <c r="O25" s="37">
        <f t="shared" si="5"/>
        <v>0</v>
      </c>
      <c r="P25" s="37">
        <f t="shared" si="5"/>
        <v>0</v>
      </c>
      <c r="Q25" s="37">
        <f t="shared" si="5"/>
        <v>0</v>
      </c>
      <c r="R25" s="37">
        <f t="shared" si="5"/>
        <v>0</v>
      </c>
      <c r="S25" s="37">
        <f t="shared" si="5"/>
        <v>0</v>
      </c>
      <c r="T25" s="37">
        <f t="shared" si="5"/>
        <v>0</v>
      </c>
      <c r="U25" s="37">
        <f t="shared" si="5"/>
        <v>0</v>
      </c>
      <c r="V25" s="37">
        <f>SUM(V26:V27)</f>
        <v>0</v>
      </c>
      <c r="W25" s="37">
        <f t="shared" si="5"/>
        <v>0</v>
      </c>
      <c r="X25" s="37">
        <f>SUM(X26:X27)</f>
        <v>384012.01</v>
      </c>
      <c r="Y25" s="37">
        <f t="shared" si="5"/>
        <v>248687.13</v>
      </c>
      <c r="Z25" s="37">
        <f t="shared" si="5"/>
        <v>0</v>
      </c>
      <c r="AA25" s="23" t="s">
        <v>76</v>
      </c>
      <c r="AB25" s="23" t="s">
        <v>76</v>
      </c>
      <c r="AC25" s="23" t="s">
        <v>76</v>
      </c>
    </row>
    <row r="26" spans="1:29" ht="33" x14ac:dyDescent="0.45">
      <c r="A26" s="20">
        <v>1</v>
      </c>
      <c r="B26" s="21" t="s">
        <v>69</v>
      </c>
      <c r="C26" s="11"/>
      <c r="D26" s="25">
        <f t="shared" ref="D26:D27" si="6">E26+F26+G26+H26+I26+J26+L26+N26+P26+R26+T26+U26+V26+W26+X26+Y26+Z26</f>
        <v>17405982.120000001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8">
        <v>6</v>
      </c>
      <c r="L26" s="37">
        <v>17025263.550000001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209614.67</v>
      </c>
      <c r="Y26" s="37">
        <v>171103.9</v>
      </c>
      <c r="Z26" s="37">
        <v>0</v>
      </c>
      <c r="AA26" s="39">
        <v>2024</v>
      </c>
      <c r="AB26" s="39">
        <v>2025</v>
      </c>
      <c r="AC26" s="39">
        <v>2025</v>
      </c>
    </row>
    <row r="27" spans="1:29" ht="33" x14ac:dyDescent="0.45">
      <c r="A27" s="20">
        <v>2</v>
      </c>
      <c r="B27" s="21" t="s">
        <v>70</v>
      </c>
      <c r="C27" s="11"/>
      <c r="D27" s="25">
        <f t="shared" si="6"/>
        <v>7971704.6500000004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8">
        <v>3</v>
      </c>
      <c r="L27" s="37">
        <v>7719724.0800000001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174397.34</v>
      </c>
      <c r="Y27" s="37">
        <v>77583.23</v>
      </c>
      <c r="Z27" s="37">
        <v>0</v>
      </c>
      <c r="AA27" s="39">
        <v>2024</v>
      </c>
      <c r="AB27" s="39">
        <v>2025</v>
      </c>
      <c r="AC27" s="39">
        <v>2025</v>
      </c>
    </row>
    <row r="28" spans="1:29" x14ac:dyDescent="0.25">
      <c r="A28" s="73"/>
      <c r="B28" s="73"/>
    </row>
    <row r="29" spans="1:29" x14ac:dyDescent="0.25">
      <c r="A29" s="73"/>
      <c r="B29" s="73"/>
    </row>
    <row r="32" spans="1:29" ht="130.5" customHeight="1" x14ac:dyDescent="0.25">
      <c r="A32" s="75" t="s">
        <v>103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</row>
    <row r="34" spans="1:2" ht="26.25" x14ac:dyDescent="0.4">
      <c r="A34" s="95" t="s">
        <v>96</v>
      </c>
      <c r="B34" s="95"/>
    </row>
  </sheetData>
  <mergeCells count="41">
    <mergeCell ref="A25:B25"/>
    <mergeCell ref="A34:B34"/>
    <mergeCell ref="A15:B15"/>
    <mergeCell ref="A16:B16"/>
    <mergeCell ref="A18:B18"/>
    <mergeCell ref="A21:B21"/>
    <mergeCell ref="A24:B24"/>
    <mergeCell ref="A23:AC23"/>
    <mergeCell ref="W1:AB1"/>
    <mergeCell ref="W2:AB2"/>
    <mergeCell ref="W3:AB3"/>
    <mergeCell ref="W4:AB4"/>
    <mergeCell ref="A6:AB6"/>
    <mergeCell ref="E8:J8"/>
    <mergeCell ref="K8:L12"/>
    <mergeCell ref="M8:N12"/>
    <mergeCell ref="O8:P12"/>
    <mergeCell ref="Q8:R12"/>
    <mergeCell ref="AC7:AC13"/>
    <mergeCell ref="X8:X12"/>
    <mergeCell ref="Y8:Y12"/>
    <mergeCell ref="Z8:Z12"/>
    <mergeCell ref="S8:T12"/>
    <mergeCell ref="U8:U12"/>
    <mergeCell ref="V8:V12"/>
    <mergeCell ref="A32:AB32"/>
    <mergeCell ref="A7:A13"/>
    <mergeCell ref="B7:B13"/>
    <mergeCell ref="D7:D12"/>
    <mergeCell ref="E7:T7"/>
    <mergeCell ref="W8:W12"/>
    <mergeCell ref="I9:I12"/>
    <mergeCell ref="J9:J12"/>
    <mergeCell ref="C7:C12"/>
    <mergeCell ref="U7:Z7"/>
    <mergeCell ref="AA7:AA13"/>
    <mergeCell ref="AB7:AB13"/>
    <mergeCell ref="E9:E12"/>
    <mergeCell ref="F9:F12"/>
    <mergeCell ref="G9:G12"/>
    <mergeCell ref="H9:H12"/>
  </mergeCells>
  <pageMargins left="0.7" right="0.7" top="0.75" bottom="0.75" header="0.3" footer="0.3"/>
  <pageSetup paperSize="9" scale="19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opLeftCell="C1" zoomScale="70" zoomScaleNormal="70" workbookViewId="0">
      <selection activeCell="L2" sqref="L2:T3"/>
    </sheetView>
  </sheetViews>
  <sheetFormatPr defaultRowHeight="15" x14ac:dyDescent="0.25"/>
  <cols>
    <col min="1" max="1" width="12.85546875" style="71" customWidth="1"/>
    <col min="2" max="2" width="57.7109375" style="71" customWidth="1"/>
    <col min="3" max="12" width="18.5703125" customWidth="1"/>
    <col min="13" max="13" width="41.7109375" customWidth="1"/>
    <col min="14" max="14" width="27.7109375" customWidth="1"/>
    <col min="15" max="15" width="18.5703125" hidden="1" customWidth="1"/>
    <col min="16" max="16" width="23" customWidth="1"/>
    <col min="17" max="17" width="18.5703125" customWidth="1"/>
    <col min="18" max="18" width="21.42578125" customWidth="1"/>
    <col min="19" max="20" width="18.5703125" customWidth="1"/>
  </cols>
  <sheetData>
    <row r="1" spans="1:20" ht="30.75" x14ac:dyDescent="0.45">
      <c r="A1" s="67"/>
      <c r="B1" s="67"/>
      <c r="C1" s="15"/>
      <c r="D1" s="15"/>
      <c r="E1" s="15"/>
      <c r="F1" s="15"/>
      <c r="G1" s="15"/>
      <c r="H1" s="15"/>
      <c r="I1" s="15"/>
      <c r="J1" s="15"/>
      <c r="K1" s="15"/>
      <c r="L1" s="114" t="s">
        <v>93</v>
      </c>
      <c r="M1" s="114"/>
      <c r="N1" s="114"/>
      <c r="O1" s="114"/>
      <c r="P1" s="114"/>
      <c r="Q1" s="114"/>
      <c r="R1" s="114"/>
      <c r="S1" s="114"/>
      <c r="T1" s="114"/>
    </row>
    <row r="2" spans="1:20" x14ac:dyDescent="0.25">
      <c r="A2" s="68"/>
      <c r="B2" s="68"/>
      <c r="C2" s="42"/>
      <c r="D2" s="42"/>
      <c r="E2" s="42"/>
      <c r="F2" s="42"/>
      <c r="G2" s="42"/>
      <c r="H2" s="42"/>
      <c r="I2" s="42"/>
      <c r="J2" s="42"/>
      <c r="K2" s="42"/>
      <c r="L2" s="115" t="s">
        <v>105</v>
      </c>
      <c r="M2" s="115"/>
      <c r="N2" s="115"/>
      <c r="O2" s="115"/>
      <c r="P2" s="115"/>
      <c r="Q2" s="115"/>
      <c r="R2" s="115"/>
      <c r="S2" s="115"/>
      <c r="T2" s="115"/>
    </row>
    <row r="3" spans="1:20" ht="154.5" customHeight="1" x14ac:dyDescent="0.25">
      <c r="A3" s="68"/>
      <c r="B3" s="68"/>
      <c r="C3" s="42"/>
      <c r="D3" s="42"/>
      <c r="E3" s="42"/>
      <c r="F3" s="42"/>
      <c r="G3" s="42"/>
      <c r="H3" s="42"/>
      <c r="I3" s="42"/>
      <c r="J3" s="42"/>
      <c r="K3" s="42"/>
      <c r="L3" s="115"/>
      <c r="M3" s="115"/>
      <c r="N3" s="115"/>
      <c r="O3" s="115"/>
      <c r="P3" s="115"/>
      <c r="Q3" s="115"/>
      <c r="R3" s="115"/>
      <c r="S3" s="115"/>
      <c r="T3" s="115"/>
    </row>
    <row r="4" spans="1:20" x14ac:dyDescent="0.25">
      <c r="A4" s="68"/>
      <c r="B4" s="68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</row>
    <row r="5" spans="1:20" ht="69.75" customHeight="1" x14ac:dyDescent="0.5">
      <c r="A5" s="116" t="s">
        <v>94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11" spans="1:20" ht="23.25" x14ac:dyDescent="0.25">
      <c r="A11" s="105" t="s">
        <v>0</v>
      </c>
      <c r="B11" s="105" t="s">
        <v>29</v>
      </c>
      <c r="C11" s="105" t="s">
        <v>60</v>
      </c>
      <c r="D11" s="108" t="s">
        <v>61</v>
      </c>
      <c r="E11" s="108" t="s">
        <v>30</v>
      </c>
      <c r="F11" s="108" t="s">
        <v>31</v>
      </c>
      <c r="G11" s="108" t="s">
        <v>32</v>
      </c>
      <c r="H11" s="108" t="s">
        <v>62</v>
      </c>
      <c r="I11" s="108" t="s">
        <v>63</v>
      </c>
      <c r="J11" s="108" t="s">
        <v>64</v>
      </c>
      <c r="K11" s="111" t="s">
        <v>65</v>
      </c>
      <c r="L11" s="111" t="s">
        <v>33</v>
      </c>
      <c r="M11" s="105" t="s">
        <v>34</v>
      </c>
      <c r="N11" s="117" t="s">
        <v>35</v>
      </c>
      <c r="O11" s="118"/>
      <c r="P11" s="118"/>
      <c r="Q11" s="118"/>
      <c r="R11" s="119"/>
      <c r="S11" s="103" t="s">
        <v>36</v>
      </c>
      <c r="T11" s="103" t="s">
        <v>37</v>
      </c>
    </row>
    <row r="12" spans="1:20" x14ac:dyDescent="0.25">
      <c r="A12" s="106"/>
      <c r="B12" s="106"/>
      <c r="C12" s="106"/>
      <c r="D12" s="109"/>
      <c r="E12" s="109"/>
      <c r="F12" s="109"/>
      <c r="G12" s="109"/>
      <c r="H12" s="109"/>
      <c r="I12" s="109"/>
      <c r="J12" s="109"/>
      <c r="K12" s="112"/>
      <c r="L12" s="112"/>
      <c r="M12" s="106"/>
      <c r="N12" s="103" t="s">
        <v>38</v>
      </c>
      <c r="O12" s="43"/>
      <c r="P12" s="103" t="s">
        <v>66</v>
      </c>
      <c r="Q12" s="121" t="s">
        <v>67</v>
      </c>
      <c r="R12" s="103" t="s">
        <v>86</v>
      </c>
      <c r="S12" s="120"/>
      <c r="T12" s="120"/>
    </row>
    <row r="13" spans="1:20" ht="315.75" x14ac:dyDescent="0.25">
      <c r="A13" s="106"/>
      <c r="B13" s="106"/>
      <c r="C13" s="106"/>
      <c r="D13" s="109"/>
      <c r="E13" s="109"/>
      <c r="F13" s="109"/>
      <c r="G13" s="109"/>
      <c r="H13" s="110"/>
      <c r="I13" s="110"/>
      <c r="J13" s="110"/>
      <c r="K13" s="112"/>
      <c r="L13" s="112"/>
      <c r="M13" s="106"/>
      <c r="N13" s="104"/>
      <c r="O13" s="44" t="s">
        <v>87</v>
      </c>
      <c r="P13" s="104"/>
      <c r="Q13" s="122"/>
      <c r="R13" s="104"/>
      <c r="S13" s="104"/>
      <c r="T13" s="104"/>
    </row>
    <row r="14" spans="1:20" ht="23.25" x14ac:dyDescent="0.25">
      <c r="A14" s="107"/>
      <c r="B14" s="107"/>
      <c r="C14" s="107"/>
      <c r="D14" s="110"/>
      <c r="E14" s="110"/>
      <c r="F14" s="110"/>
      <c r="G14" s="110"/>
      <c r="H14" s="45" t="s">
        <v>24</v>
      </c>
      <c r="I14" s="45" t="s">
        <v>24</v>
      </c>
      <c r="J14" s="45" t="s">
        <v>39</v>
      </c>
      <c r="K14" s="113"/>
      <c r="L14" s="113"/>
      <c r="M14" s="107"/>
      <c r="N14" s="46" t="s">
        <v>22</v>
      </c>
      <c r="O14" s="46" t="s">
        <v>22</v>
      </c>
      <c r="P14" s="46" t="s">
        <v>22</v>
      </c>
      <c r="Q14" s="46" t="s">
        <v>22</v>
      </c>
      <c r="R14" s="46" t="s">
        <v>22</v>
      </c>
      <c r="S14" s="46" t="s">
        <v>40</v>
      </c>
      <c r="T14" s="46" t="s">
        <v>40</v>
      </c>
    </row>
    <row r="15" spans="1:20" ht="23.25" x14ac:dyDescent="0.25">
      <c r="A15" s="45">
        <v>1</v>
      </c>
      <c r="B15" s="45">
        <v>2</v>
      </c>
      <c r="C15" s="45">
        <v>3</v>
      </c>
      <c r="D15" s="45">
        <v>4</v>
      </c>
      <c r="E15" s="45">
        <v>5</v>
      </c>
      <c r="F15" s="45">
        <v>6</v>
      </c>
      <c r="G15" s="45">
        <v>7</v>
      </c>
      <c r="H15" s="45">
        <v>8</v>
      </c>
      <c r="I15" s="45">
        <v>9</v>
      </c>
      <c r="J15" s="45">
        <v>10</v>
      </c>
      <c r="K15" s="45">
        <v>11</v>
      </c>
      <c r="L15" s="45">
        <v>12</v>
      </c>
      <c r="M15" s="47">
        <v>13</v>
      </c>
      <c r="N15" s="45">
        <v>14</v>
      </c>
      <c r="O15" s="45">
        <v>15</v>
      </c>
      <c r="P15" s="45">
        <v>16</v>
      </c>
      <c r="Q15" s="45">
        <v>17</v>
      </c>
      <c r="R15" s="45">
        <v>18</v>
      </c>
      <c r="S15" s="45">
        <v>19</v>
      </c>
      <c r="T15" s="45">
        <v>20</v>
      </c>
    </row>
    <row r="16" spans="1:20" s="12" customFormat="1" ht="65.25" customHeight="1" x14ac:dyDescent="0.45">
      <c r="A16" s="96" t="s">
        <v>59</v>
      </c>
      <c r="B16" s="97"/>
      <c r="C16" s="51" t="s">
        <v>26</v>
      </c>
      <c r="D16" s="20" t="s">
        <v>26</v>
      </c>
      <c r="E16" s="20" t="s">
        <v>26</v>
      </c>
      <c r="F16" s="20" t="s">
        <v>26</v>
      </c>
      <c r="G16" s="20" t="s">
        <v>26</v>
      </c>
      <c r="H16" s="60">
        <f>H17+H19+H22</f>
        <v>23589.8</v>
      </c>
      <c r="I16" s="60">
        <f t="shared" ref="I16:J16" si="0">I17+I19+I22</f>
        <v>19047.2</v>
      </c>
      <c r="J16" s="53">
        <f t="shared" si="0"/>
        <v>895</v>
      </c>
      <c r="K16" s="20" t="s">
        <v>26</v>
      </c>
      <c r="L16" s="20" t="s">
        <v>26</v>
      </c>
      <c r="M16" s="54" t="s">
        <v>26</v>
      </c>
      <c r="N16" s="61">
        <f>N17+N19+N22</f>
        <v>40528483.759999998</v>
      </c>
      <c r="O16" s="52">
        <f t="shared" ref="O16:R16" si="1">O17+O19+O22</f>
        <v>0</v>
      </c>
      <c r="P16" s="52">
        <f t="shared" si="1"/>
        <v>0</v>
      </c>
      <c r="Q16" s="52">
        <f t="shared" si="1"/>
        <v>0</v>
      </c>
      <c r="R16" s="64">
        <f t="shared" si="1"/>
        <v>40528483.759999998</v>
      </c>
      <c r="S16" s="52">
        <f t="shared" ref="S16:S22" si="2">N16/H16</f>
        <v>1718.0511814428269</v>
      </c>
      <c r="T16" s="52">
        <f>MAX(T17:T23)</f>
        <v>9239.7999999999993</v>
      </c>
    </row>
    <row r="17" spans="1:20" s="12" customFormat="1" ht="72.75" customHeight="1" x14ac:dyDescent="0.45">
      <c r="A17" s="96" t="s">
        <v>28</v>
      </c>
      <c r="B17" s="97"/>
      <c r="C17" s="51" t="s">
        <v>26</v>
      </c>
      <c r="D17" s="20" t="s">
        <v>26</v>
      </c>
      <c r="E17" s="20" t="s">
        <v>26</v>
      </c>
      <c r="F17" s="20" t="s">
        <v>26</v>
      </c>
      <c r="G17" s="20" t="s">
        <v>26</v>
      </c>
      <c r="H17" s="52">
        <f>H18</f>
        <v>3965.2</v>
      </c>
      <c r="I17" s="52">
        <f t="shared" ref="I17:J17" si="3">I18</f>
        <v>3485.8</v>
      </c>
      <c r="J17" s="53">
        <f t="shared" si="3"/>
        <v>178</v>
      </c>
      <c r="K17" s="20" t="s">
        <v>26</v>
      </c>
      <c r="L17" s="20" t="s">
        <v>26</v>
      </c>
      <c r="M17" s="54" t="s">
        <v>26</v>
      </c>
      <c r="N17" s="61">
        <v>6261545.71</v>
      </c>
      <c r="O17" s="52">
        <f t="shared" ref="O17:R17" si="4">O18</f>
        <v>0</v>
      </c>
      <c r="P17" s="52">
        <f t="shared" si="4"/>
        <v>0</v>
      </c>
      <c r="Q17" s="52">
        <f t="shared" si="4"/>
        <v>0</v>
      </c>
      <c r="R17" s="63">
        <f t="shared" si="4"/>
        <v>6261545.71</v>
      </c>
      <c r="S17" s="52">
        <f t="shared" si="2"/>
        <v>1579.1248133763745</v>
      </c>
      <c r="T17" s="52">
        <f>T18</f>
        <v>9239.7999999999993</v>
      </c>
    </row>
    <row r="18" spans="1:20" s="12" customFormat="1" ht="66" x14ac:dyDescent="0.45">
      <c r="A18" s="72">
        <v>1</v>
      </c>
      <c r="B18" s="69" t="s">
        <v>54</v>
      </c>
      <c r="C18" s="55"/>
      <c r="D18" s="20">
        <v>1981</v>
      </c>
      <c r="E18" s="54" t="s">
        <v>44</v>
      </c>
      <c r="F18" s="20">
        <v>5</v>
      </c>
      <c r="G18" s="20" t="s">
        <v>45</v>
      </c>
      <c r="H18" s="56">
        <v>3965.2</v>
      </c>
      <c r="I18" s="56">
        <v>3485.8</v>
      </c>
      <c r="J18" s="57">
        <v>178</v>
      </c>
      <c r="K18" s="20" t="s">
        <v>41</v>
      </c>
      <c r="L18" s="20" t="s">
        <v>42</v>
      </c>
      <c r="M18" s="48" t="s">
        <v>47</v>
      </c>
      <c r="N18" s="35">
        <v>6261545.71</v>
      </c>
      <c r="O18" s="58">
        <v>0</v>
      </c>
      <c r="P18" s="58">
        <v>0</v>
      </c>
      <c r="Q18" s="58">
        <v>0</v>
      </c>
      <c r="R18" s="35">
        <f t="shared" ref="R18" si="5">N18-P18-Q18</f>
        <v>6261545.71</v>
      </c>
      <c r="S18" s="52">
        <f t="shared" si="2"/>
        <v>1579.1248133763745</v>
      </c>
      <c r="T18" s="58">
        <v>9239.7999999999993</v>
      </c>
    </row>
    <row r="19" spans="1:20" s="12" customFormat="1" ht="72.75" customHeight="1" x14ac:dyDescent="0.45">
      <c r="A19" s="96" t="s">
        <v>58</v>
      </c>
      <c r="B19" s="97"/>
      <c r="C19" s="51" t="s">
        <v>26</v>
      </c>
      <c r="D19" s="20" t="s">
        <v>26</v>
      </c>
      <c r="E19" s="54" t="s">
        <v>26</v>
      </c>
      <c r="F19" s="20" t="s">
        <v>26</v>
      </c>
      <c r="G19" s="20" t="s">
        <v>26</v>
      </c>
      <c r="H19" s="52">
        <f>H20+H21</f>
        <v>9894.2999999999993</v>
      </c>
      <c r="I19" s="52">
        <f t="shared" ref="I19:J19" si="6">I20+I21</f>
        <v>6896.3</v>
      </c>
      <c r="J19" s="53">
        <f t="shared" si="6"/>
        <v>335</v>
      </c>
      <c r="K19" s="20" t="s">
        <v>26</v>
      </c>
      <c r="L19" s="20" t="s">
        <v>26</v>
      </c>
      <c r="M19" s="54" t="s">
        <v>26</v>
      </c>
      <c r="N19" s="61">
        <v>16480757.829999998</v>
      </c>
      <c r="O19" s="52">
        <f>O20+O21</f>
        <v>0</v>
      </c>
      <c r="P19" s="52">
        <f t="shared" ref="P19:R19" si="7">P20+P21</f>
        <v>0</v>
      </c>
      <c r="Q19" s="52">
        <f t="shared" si="7"/>
        <v>0</v>
      </c>
      <c r="R19" s="64">
        <f t="shared" si="7"/>
        <v>16480757.829999998</v>
      </c>
      <c r="S19" s="52">
        <f t="shared" si="2"/>
        <v>1665.6820421859049</v>
      </c>
      <c r="T19" s="52">
        <f>MAX(T20:T21)</f>
        <v>9239.7999999999993</v>
      </c>
    </row>
    <row r="20" spans="1:20" s="12" customFormat="1" ht="66" x14ac:dyDescent="0.45">
      <c r="A20" s="72">
        <v>1</v>
      </c>
      <c r="B20" s="69" t="s">
        <v>56</v>
      </c>
      <c r="C20" s="55"/>
      <c r="D20" s="20">
        <v>1981</v>
      </c>
      <c r="E20" s="54" t="s">
        <v>68</v>
      </c>
      <c r="F20" s="20">
        <v>5</v>
      </c>
      <c r="G20" s="20" t="s">
        <v>45</v>
      </c>
      <c r="H20" s="56">
        <v>3982.4</v>
      </c>
      <c r="I20" s="56">
        <v>3501.5</v>
      </c>
      <c r="J20" s="57">
        <v>165</v>
      </c>
      <c r="K20" s="20" t="s">
        <v>41</v>
      </c>
      <c r="L20" s="20" t="s">
        <v>42</v>
      </c>
      <c r="M20" s="48" t="s">
        <v>43</v>
      </c>
      <c r="N20" s="35">
        <v>10348071.639999999</v>
      </c>
      <c r="O20" s="58">
        <v>0</v>
      </c>
      <c r="P20" s="58">
        <v>0</v>
      </c>
      <c r="Q20" s="58">
        <v>0</v>
      </c>
      <c r="R20" s="62">
        <f t="shared" ref="R20:R21" si="8">N20-P20-Q20</f>
        <v>10348071.639999999</v>
      </c>
      <c r="S20" s="52">
        <f t="shared" si="2"/>
        <v>2598.4510948171951</v>
      </c>
      <c r="T20" s="58">
        <v>9239.7999999999993</v>
      </c>
    </row>
    <row r="21" spans="1:20" s="12" customFormat="1" ht="66" x14ac:dyDescent="0.45">
      <c r="A21" s="72">
        <v>2</v>
      </c>
      <c r="B21" s="69" t="s">
        <v>57</v>
      </c>
      <c r="C21" s="55"/>
      <c r="D21" s="20">
        <v>1975</v>
      </c>
      <c r="E21" s="54" t="s">
        <v>44</v>
      </c>
      <c r="F21" s="20" t="s">
        <v>45</v>
      </c>
      <c r="G21" s="20" t="s">
        <v>45</v>
      </c>
      <c r="H21" s="56">
        <v>5911.9</v>
      </c>
      <c r="I21" s="56">
        <v>3394.8</v>
      </c>
      <c r="J21" s="57">
        <v>170</v>
      </c>
      <c r="K21" s="20" t="s">
        <v>41</v>
      </c>
      <c r="L21" s="20" t="s">
        <v>42</v>
      </c>
      <c r="M21" s="48" t="s">
        <v>43</v>
      </c>
      <c r="N21" s="35">
        <v>6132686.1900000004</v>
      </c>
      <c r="O21" s="58">
        <v>0</v>
      </c>
      <c r="P21" s="58">
        <v>0</v>
      </c>
      <c r="Q21" s="58">
        <v>0</v>
      </c>
      <c r="R21" s="35">
        <f t="shared" si="8"/>
        <v>6132686.1900000004</v>
      </c>
      <c r="S21" s="52">
        <f t="shared" si="2"/>
        <v>1037.3460630254235</v>
      </c>
      <c r="T21" s="58">
        <v>5985.9762826164178</v>
      </c>
    </row>
    <row r="22" spans="1:20" s="12" customFormat="1" ht="66.75" customHeight="1" x14ac:dyDescent="0.45">
      <c r="A22" s="96" t="s">
        <v>79</v>
      </c>
      <c r="B22" s="97"/>
      <c r="C22" s="51" t="s">
        <v>26</v>
      </c>
      <c r="D22" s="20" t="s">
        <v>26</v>
      </c>
      <c r="E22" s="54" t="s">
        <v>26</v>
      </c>
      <c r="F22" s="20" t="s">
        <v>26</v>
      </c>
      <c r="G22" s="20" t="s">
        <v>26</v>
      </c>
      <c r="H22" s="52">
        <f>H23</f>
        <v>9730.2999999999993</v>
      </c>
      <c r="I22" s="52">
        <f t="shared" ref="I22:J22" si="9">I23</f>
        <v>8665.1</v>
      </c>
      <c r="J22" s="53">
        <f t="shared" si="9"/>
        <v>382</v>
      </c>
      <c r="K22" s="20" t="s">
        <v>26</v>
      </c>
      <c r="L22" s="20" t="s">
        <v>26</v>
      </c>
      <c r="M22" s="54" t="s">
        <v>26</v>
      </c>
      <c r="N22" s="61">
        <f>N23</f>
        <v>17786180.219999999</v>
      </c>
      <c r="O22" s="52">
        <f>O23</f>
        <v>0</v>
      </c>
      <c r="P22" s="52">
        <f t="shared" ref="P22:R22" si="10">P23</f>
        <v>0</v>
      </c>
      <c r="Q22" s="52">
        <f t="shared" si="10"/>
        <v>0</v>
      </c>
      <c r="R22" s="64">
        <f t="shared" si="10"/>
        <v>17786180.219999999</v>
      </c>
      <c r="S22" s="52">
        <f t="shared" si="2"/>
        <v>1827.9169419236816</v>
      </c>
      <c r="T22" s="52">
        <f>T23</f>
        <v>8769.4242525924165</v>
      </c>
    </row>
    <row r="23" spans="1:20" s="12" customFormat="1" ht="66" x14ac:dyDescent="0.45">
      <c r="A23" s="72">
        <v>1</v>
      </c>
      <c r="B23" s="69" t="s">
        <v>27</v>
      </c>
      <c r="C23" s="55"/>
      <c r="D23" s="20">
        <v>1999</v>
      </c>
      <c r="E23" s="54" t="s">
        <v>68</v>
      </c>
      <c r="F23" s="20">
        <v>9</v>
      </c>
      <c r="G23" s="20" t="s">
        <v>46</v>
      </c>
      <c r="H23" s="56">
        <v>9730.2999999999993</v>
      </c>
      <c r="I23" s="56">
        <v>8665.1</v>
      </c>
      <c r="J23" s="57">
        <v>382</v>
      </c>
      <c r="K23" s="20" t="s">
        <v>41</v>
      </c>
      <c r="L23" s="20" t="s">
        <v>42</v>
      </c>
      <c r="M23" s="48" t="s">
        <v>43</v>
      </c>
      <c r="N23" s="35">
        <v>17786180.219999999</v>
      </c>
      <c r="O23" s="58">
        <v>0</v>
      </c>
      <c r="P23" s="58">
        <v>0</v>
      </c>
      <c r="Q23" s="58">
        <v>0</v>
      </c>
      <c r="R23" s="62">
        <f>N23-P23-Q23</f>
        <v>17786180.219999999</v>
      </c>
      <c r="S23" s="52">
        <f>N23/H23</f>
        <v>1827.9169419236816</v>
      </c>
      <c r="T23" s="58">
        <v>8769.4242525924165</v>
      </c>
    </row>
    <row r="24" spans="1:20" ht="111" customHeight="1" x14ac:dyDescent="0.25">
      <c r="A24" s="123" t="s">
        <v>75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4"/>
    </row>
    <row r="25" spans="1:20" s="12" customFormat="1" ht="65.25" customHeight="1" x14ac:dyDescent="0.45">
      <c r="A25" s="96" t="s">
        <v>88</v>
      </c>
      <c r="B25" s="97"/>
      <c r="C25" s="51" t="s">
        <v>26</v>
      </c>
      <c r="D25" s="20" t="s">
        <v>26</v>
      </c>
      <c r="E25" s="20" t="s">
        <v>26</v>
      </c>
      <c r="F25" s="20" t="s">
        <v>26</v>
      </c>
      <c r="G25" s="20" t="s">
        <v>26</v>
      </c>
      <c r="H25" s="60">
        <f>H26</f>
        <v>16547.3</v>
      </c>
      <c r="I25" s="60">
        <f t="shared" ref="I25:J25" si="11">I26</f>
        <v>14706.6</v>
      </c>
      <c r="J25" s="53">
        <f t="shared" si="11"/>
        <v>743</v>
      </c>
      <c r="K25" s="20" t="s">
        <v>26</v>
      </c>
      <c r="L25" s="20" t="s">
        <v>26</v>
      </c>
      <c r="M25" s="54" t="s">
        <v>26</v>
      </c>
      <c r="N25" s="49">
        <f>N26</f>
        <v>25377686.770000003</v>
      </c>
      <c r="O25" s="52">
        <f t="shared" ref="O25:R25" si="12">O26</f>
        <v>0</v>
      </c>
      <c r="P25" s="63">
        <f t="shared" si="12"/>
        <v>20103199.789999999</v>
      </c>
      <c r="Q25" s="52">
        <f t="shared" si="12"/>
        <v>0</v>
      </c>
      <c r="R25" s="60">
        <f t="shared" si="12"/>
        <v>5274486.9800000023</v>
      </c>
      <c r="S25" s="52">
        <f t="shared" ref="S25:S28" si="13">N25/H25</f>
        <v>1533.6451729285143</v>
      </c>
      <c r="T25" s="52">
        <f>T26</f>
        <v>2958.9218809048211</v>
      </c>
    </row>
    <row r="26" spans="1:20" s="12" customFormat="1" ht="54.75" customHeight="1" x14ac:dyDescent="0.45">
      <c r="A26" s="123" t="s">
        <v>85</v>
      </c>
      <c r="B26" s="124"/>
      <c r="C26" s="51" t="s">
        <v>26</v>
      </c>
      <c r="D26" s="20" t="s">
        <v>26</v>
      </c>
      <c r="E26" s="20" t="s">
        <v>26</v>
      </c>
      <c r="F26" s="20" t="s">
        <v>26</v>
      </c>
      <c r="G26" s="20" t="s">
        <v>26</v>
      </c>
      <c r="H26" s="60">
        <f>SUM(H27:H28)</f>
        <v>16547.3</v>
      </c>
      <c r="I26" s="60">
        <f t="shared" ref="I26:J26" si="14">SUM(I27:I28)</f>
        <v>14706.6</v>
      </c>
      <c r="J26" s="53">
        <f t="shared" si="14"/>
        <v>743</v>
      </c>
      <c r="K26" s="20" t="s">
        <v>26</v>
      </c>
      <c r="L26" s="20" t="s">
        <v>26</v>
      </c>
      <c r="M26" s="54" t="s">
        <v>26</v>
      </c>
      <c r="N26" s="49">
        <v>25377686.770000003</v>
      </c>
      <c r="O26" s="52">
        <f t="shared" ref="O26:R26" si="15">SUM(O27:O28)</f>
        <v>0</v>
      </c>
      <c r="P26" s="63">
        <f t="shared" si="15"/>
        <v>20103199.789999999</v>
      </c>
      <c r="Q26" s="52">
        <f t="shared" si="15"/>
        <v>0</v>
      </c>
      <c r="R26" s="60">
        <f t="shared" si="15"/>
        <v>5274486.9800000023</v>
      </c>
      <c r="S26" s="52">
        <f t="shared" si="13"/>
        <v>1533.6451729285143</v>
      </c>
      <c r="T26" s="52">
        <v>2958.9218809048211</v>
      </c>
    </row>
    <row r="27" spans="1:20" s="12" customFormat="1" ht="66" x14ac:dyDescent="0.45">
      <c r="A27" s="72">
        <v>1</v>
      </c>
      <c r="B27" s="59" t="s">
        <v>69</v>
      </c>
      <c r="C27" s="55"/>
      <c r="D27" s="20">
        <v>1985</v>
      </c>
      <c r="E27" s="54" t="s">
        <v>44</v>
      </c>
      <c r="F27" s="20" t="s">
        <v>71</v>
      </c>
      <c r="G27" s="20" t="s">
        <v>72</v>
      </c>
      <c r="H27" s="56">
        <v>9261.5</v>
      </c>
      <c r="I27" s="56">
        <v>8219</v>
      </c>
      <c r="J27" s="57">
        <v>445</v>
      </c>
      <c r="K27" s="20" t="s">
        <v>41</v>
      </c>
      <c r="L27" s="20" t="s">
        <v>42</v>
      </c>
      <c r="M27" s="48" t="s">
        <v>73</v>
      </c>
      <c r="N27" s="50">
        <v>17405982.120000001</v>
      </c>
      <c r="O27" s="58">
        <v>0</v>
      </c>
      <c r="P27" s="35">
        <v>13787902.619999999</v>
      </c>
      <c r="Q27" s="58">
        <v>0</v>
      </c>
      <c r="R27" s="25">
        <f t="shared" ref="R27:R28" si="16">N27-O27-P27-Q27</f>
        <v>3618079.5000000019</v>
      </c>
      <c r="S27" s="52">
        <f t="shared" si="13"/>
        <v>1879.3912562759813</v>
      </c>
      <c r="T27" s="58">
        <v>2958.9218809048211</v>
      </c>
    </row>
    <row r="28" spans="1:20" s="12" customFormat="1" ht="66" x14ac:dyDescent="0.45">
      <c r="A28" s="72">
        <v>2</v>
      </c>
      <c r="B28" s="59" t="s">
        <v>70</v>
      </c>
      <c r="C28" s="55"/>
      <c r="D28" s="20">
        <v>1998</v>
      </c>
      <c r="E28" s="54" t="s">
        <v>44</v>
      </c>
      <c r="F28" s="20" t="s">
        <v>74</v>
      </c>
      <c r="G28" s="20" t="s">
        <v>72</v>
      </c>
      <c r="H28" s="56">
        <v>7285.8</v>
      </c>
      <c r="I28" s="56">
        <v>6487.6</v>
      </c>
      <c r="J28" s="57">
        <v>298</v>
      </c>
      <c r="K28" s="20" t="s">
        <v>41</v>
      </c>
      <c r="L28" s="20" t="s">
        <v>42</v>
      </c>
      <c r="M28" s="48" t="s">
        <v>73</v>
      </c>
      <c r="N28" s="58">
        <v>7971704.6500000004</v>
      </c>
      <c r="O28" s="58">
        <v>0</v>
      </c>
      <c r="P28" s="35">
        <v>6315297.1699999999</v>
      </c>
      <c r="Q28" s="58">
        <v>0</v>
      </c>
      <c r="R28" s="25">
        <f t="shared" si="16"/>
        <v>1656407.4800000004</v>
      </c>
      <c r="S28" s="52">
        <f t="shared" si="13"/>
        <v>1094.142667929397</v>
      </c>
      <c r="T28" s="58">
        <v>1714.2722144445358</v>
      </c>
    </row>
    <row r="29" spans="1:20" s="12" customFormat="1" ht="18.75" x14ac:dyDescent="0.3">
      <c r="A29" s="70"/>
      <c r="B29" s="70"/>
    </row>
    <row r="30" spans="1:20" ht="18.75" x14ac:dyDescent="0.3">
      <c r="A30" s="125" t="s">
        <v>96</v>
      </c>
      <c r="B30" s="125"/>
    </row>
  </sheetData>
  <mergeCells count="31">
    <mergeCell ref="A19:B19"/>
    <mergeCell ref="A22:B22"/>
    <mergeCell ref="A25:B25"/>
    <mergeCell ref="A26:B26"/>
    <mergeCell ref="A30:B30"/>
    <mergeCell ref="A24:T24"/>
    <mergeCell ref="L1:T1"/>
    <mergeCell ref="L2:T3"/>
    <mergeCell ref="A5:T5"/>
    <mergeCell ref="A16:B16"/>
    <mergeCell ref="A17:B17"/>
    <mergeCell ref="M11:M14"/>
    <mergeCell ref="G11:G14"/>
    <mergeCell ref="I11:I13"/>
    <mergeCell ref="J11:J13"/>
    <mergeCell ref="K11:K14"/>
    <mergeCell ref="N11:R11"/>
    <mergeCell ref="S11:S13"/>
    <mergeCell ref="T11:T13"/>
    <mergeCell ref="N12:N13"/>
    <mergeCell ref="P12:P13"/>
    <mergeCell ref="Q12:Q13"/>
    <mergeCell ref="R12:R13"/>
    <mergeCell ref="A11:A14"/>
    <mergeCell ref="B11:B14"/>
    <mergeCell ref="E11:E14"/>
    <mergeCell ref="F11:F14"/>
    <mergeCell ref="C11:C14"/>
    <mergeCell ref="D11:D14"/>
    <mergeCell ref="H11:H13"/>
    <mergeCell ref="L11:L14"/>
  </mergeCells>
  <pageMargins left="0.70866141732283472" right="0.70866141732283472" top="0.35433070866141736" bottom="0.15748031496062992" header="0.31496062992125984" footer="0.31496062992125984"/>
  <pageSetup paperSize="9" scale="3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9"/>
  <sheetViews>
    <sheetView zoomScale="80" zoomScaleNormal="80" workbookViewId="0">
      <selection activeCell="J6" sqref="J6"/>
    </sheetView>
  </sheetViews>
  <sheetFormatPr defaultRowHeight="15" x14ac:dyDescent="0.25"/>
  <cols>
    <col min="1" max="1" width="53.5703125" bestFit="1" customWidth="1"/>
    <col min="2" max="2" width="47.5703125" customWidth="1"/>
  </cols>
  <sheetData>
    <row r="1" spans="1:2" ht="18.75" x14ac:dyDescent="0.3">
      <c r="B1" s="65" t="s">
        <v>95</v>
      </c>
    </row>
    <row r="2" spans="1:2" ht="191.25" customHeight="1" x14ac:dyDescent="0.25">
      <c r="B2" s="66" t="s">
        <v>106</v>
      </c>
    </row>
    <row r="3" spans="1:2" ht="84" customHeight="1" x14ac:dyDescent="0.25">
      <c r="A3" s="127" t="s">
        <v>77</v>
      </c>
      <c r="B3" s="127"/>
    </row>
    <row r="4" spans="1:2" ht="37.5" x14ac:dyDescent="0.25">
      <c r="A4" s="2" t="s">
        <v>48</v>
      </c>
      <c r="B4" s="2" t="s">
        <v>100</v>
      </c>
    </row>
    <row r="5" spans="1:2" ht="18.75" x14ac:dyDescent="0.3">
      <c r="A5" s="3" t="s">
        <v>49</v>
      </c>
      <c r="B5" s="4">
        <v>6261545.71</v>
      </c>
    </row>
    <row r="6" spans="1:2" ht="56.25" x14ac:dyDescent="0.3">
      <c r="A6" s="5" t="s">
        <v>50</v>
      </c>
      <c r="B6" s="1">
        <v>0</v>
      </c>
    </row>
    <row r="7" spans="1:2" ht="18.75" x14ac:dyDescent="0.3">
      <c r="A7" s="5" t="s">
        <v>51</v>
      </c>
      <c r="B7" s="1">
        <v>0</v>
      </c>
    </row>
    <row r="8" spans="1:2" ht="18.75" x14ac:dyDescent="0.3">
      <c r="A8" s="5" t="s">
        <v>52</v>
      </c>
      <c r="B8" s="1">
        <v>0</v>
      </c>
    </row>
    <row r="9" spans="1:2" ht="18.75" x14ac:dyDescent="0.3">
      <c r="A9" s="5" t="s">
        <v>53</v>
      </c>
      <c r="B9" s="4">
        <f>B5-B6-B7-B8</f>
        <v>6261545.71</v>
      </c>
    </row>
    <row r="10" spans="1:2" ht="37.5" x14ac:dyDescent="0.25">
      <c r="A10" s="2" t="s">
        <v>48</v>
      </c>
      <c r="B10" s="2" t="s">
        <v>101</v>
      </c>
    </row>
    <row r="11" spans="1:2" ht="18.75" x14ac:dyDescent="0.3">
      <c r="A11" s="3" t="s">
        <v>49</v>
      </c>
      <c r="B11" s="4">
        <v>16480757.829999998</v>
      </c>
    </row>
    <row r="12" spans="1:2" ht="56.25" x14ac:dyDescent="0.3">
      <c r="A12" s="5" t="s">
        <v>50</v>
      </c>
      <c r="B12" s="1">
        <v>0</v>
      </c>
    </row>
    <row r="13" spans="1:2" ht="18.75" x14ac:dyDescent="0.3">
      <c r="A13" s="5" t="s">
        <v>51</v>
      </c>
      <c r="B13" s="1">
        <v>0</v>
      </c>
    </row>
    <row r="14" spans="1:2" ht="18.75" x14ac:dyDescent="0.3">
      <c r="A14" s="5" t="s">
        <v>52</v>
      </c>
      <c r="B14" s="1">
        <v>0</v>
      </c>
    </row>
    <row r="15" spans="1:2" ht="18.75" x14ac:dyDescent="0.3">
      <c r="A15" s="5" t="s">
        <v>53</v>
      </c>
      <c r="B15" s="4">
        <f>B11-B12-B13-B14</f>
        <v>16480757.829999998</v>
      </c>
    </row>
    <row r="16" spans="1:2" ht="37.5" x14ac:dyDescent="0.25">
      <c r="A16" s="2" t="s">
        <v>48</v>
      </c>
      <c r="B16" s="2" t="s">
        <v>102</v>
      </c>
    </row>
    <row r="17" spans="1:2" ht="18.75" x14ac:dyDescent="0.3">
      <c r="A17" s="3" t="s">
        <v>49</v>
      </c>
      <c r="B17" s="4">
        <v>17786180.219999999</v>
      </c>
    </row>
    <row r="18" spans="1:2" ht="56.25" x14ac:dyDescent="0.3">
      <c r="A18" s="5" t="s">
        <v>50</v>
      </c>
      <c r="B18" s="1">
        <v>0</v>
      </c>
    </row>
    <row r="19" spans="1:2" ht="18.75" x14ac:dyDescent="0.3">
      <c r="A19" s="5" t="s">
        <v>51</v>
      </c>
      <c r="B19" s="1">
        <v>0</v>
      </c>
    </row>
    <row r="20" spans="1:2" ht="18.75" x14ac:dyDescent="0.3">
      <c r="A20" s="5" t="s">
        <v>52</v>
      </c>
      <c r="B20" s="1">
        <v>0</v>
      </c>
    </row>
    <row r="21" spans="1:2" ht="18.75" x14ac:dyDescent="0.3">
      <c r="A21" s="5" t="s">
        <v>53</v>
      </c>
      <c r="B21" s="4">
        <f>B17-B18-B19-B20</f>
        <v>17786180.219999999</v>
      </c>
    </row>
    <row r="22" spans="1:2" ht="112.5" x14ac:dyDescent="0.25">
      <c r="A22" s="7" t="s">
        <v>78</v>
      </c>
      <c r="B22" s="8" t="s">
        <v>99</v>
      </c>
    </row>
    <row r="23" spans="1:2" ht="18.75" x14ac:dyDescent="0.3">
      <c r="A23" s="9" t="s">
        <v>49</v>
      </c>
      <c r="B23" s="10">
        <v>25377686.770000003</v>
      </c>
    </row>
    <row r="24" spans="1:2" ht="18.75" x14ac:dyDescent="0.3">
      <c r="A24" s="9" t="s">
        <v>51</v>
      </c>
      <c r="B24" s="6">
        <v>20103199.789999999</v>
      </c>
    </row>
    <row r="25" spans="1:2" ht="18.75" x14ac:dyDescent="0.3">
      <c r="A25" s="9" t="s">
        <v>52</v>
      </c>
      <c r="B25" s="6">
        <v>0</v>
      </c>
    </row>
    <row r="26" spans="1:2" ht="18.75" x14ac:dyDescent="0.3">
      <c r="A26" s="9" t="s">
        <v>53</v>
      </c>
      <c r="B26" s="10">
        <f>B23-B24-B25</f>
        <v>5274486.9800000042</v>
      </c>
    </row>
    <row r="28" spans="1:2" ht="15.75" x14ac:dyDescent="0.25">
      <c r="A28" s="128" t="s">
        <v>97</v>
      </c>
      <c r="B28" s="128"/>
    </row>
    <row r="29" spans="1:2" ht="18.75" x14ac:dyDescent="0.3">
      <c r="A29" s="74" t="s">
        <v>98</v>
      </c>
    </row>
  </sheetData>
  <mergeCells count="2">
    <mergeCell ref="A3:B3"/>
    <mergeCell ref="A28:B28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p_0000_1</vt:lpstr>
      <vt:lpstr>p_0000_2</vt:lpstr>
      <vt:lpstr>p_0000_3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gkmh98</cp:lastModifiedBy>
  <cp:lastPrinted>2026-02-03T04:57:39Z</cp:lastPrinted>
  <dcterms:created xsi:type="dcterms:W3CDTF">2022-03-28T13:59:34Z</dcterms:created>
  <dcterms:modified xsi:type="dcterms:W3CDTF">2026-02-03T04:58:11Z</dcterms:modified>
</cp:coreProperties>
</file>